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5195" windowHeight="8445"/>
  </bookViews>
  <sheets>
    <sheet name="2016 - 6BIM" sheetId="3" r:id="rId1"/>
  </sheets>
  <calcPr calcId="125725"/>
</workbook>
</file>

<file path=xl/calcChain.xml><?xml version="1.0" encoding="utf-8"?>
<calcChain xmlns="http://schemas.openxmlformats.org/spreadsheetml/2006/main">
  <c r="G37" i="3"/>
  <c r="G40"/>
  <c r="H40"/>
  <c r="H36" s="1"/>
  <c r="F40"/>
  <c r="F37"/>
  <c r="I39"/>
  <c r="I41"/>
  <c r="I42"/>
  <c r="G21"/>
  <c r="G22"/>
  <c r="H22"/>
  <c r="H21"/>
  <c r="I298"/>
  <c r="I297"/>
  <c r="I296"/>
  <c r="H296"/>
  <c r="G296"/>
  <c r="D296"/>
  <c r="I295"/>
  <c r="I294"/>
  <c r="I293"/>
  <c r="I292"/>
  <c r="H293"/>
  <c r="G293"/>
  <c r="G292"/>
  <c r="D293"/>
  <c r="H292"/>
  <c r="D292"/>
  <c r="H284"/>
  <c r="E280"/>
  <c r="E284"/>
  <c r="H283"/>
  <c r="E279"/>
  <c r="E283"/>
  <c r="H281"/>
  <c r="E273"/>
  <c r="E281"/>
  <c r="E278"/>
  <c r="H277"/>
  <c r="H275"/>
  <c r="H272"/>
  <c r="D253"/>
  <c r="I253"/>
  <c r="I248"/>
  <c r="I247"/>
  <c r="H246"/>
  <c r="G246"/>
  <c r="D246"/>
  <c r="I245"/>
  <c r="I244"/>
  <c r="I243"/>
  <c r="H243"/>
  <c r="G243"/>
  <c r="D243"/>
  <c r="G242"/>
  <c r="H234"/>
  <c r="E230"/>
  <c r="E234"/>
  <c r="H233"/>
  <c r="E229"/>
  <c r="E233"/>
  <c r="H231"/>
  <c r="E223"/>
  <c r="E231"/>
  <c r="E228"/>
  <c r="H227"/>
  <c r="H225"/>
  <c r="H222"/>
  <c r="D203"/>
  <c r="I203"/>
  <c r="I198"/>
  <c r="I197"/>
  <c r="I196"/>
  <c r="H196"/>
  <c r="G196"/>
  <c r="G192"/>
  <c r="D196"/>
  <c r="I195"/>
  <c r="I194"/>
  <c r="H193"/>
  <c r="H192"/>
  <c r="G193"/>
  <c r="D193"/>
  <c r="D192"/>
  <c r="H184"/>
  <c r="E180"/>
  <c r="E184"/>
  <c r="H183"/>
  <c r="E179"/>
  <c r="E183"/>
  <c r="H181"/>
  <c r="E173"/>
  <c r="E181"/>
  <c r="E178"/>
  <c r="H177"/>
  <c r="H175"/>
  <c r="H172"/>
  <c r="D153"/>
  <c r="I153"/>
  <c r="I148"/>
  <c r="I147"/>
  <c r="H146"/>
  <c r="G146"/>
  <c r="D146"/>
  <c r="I145"/>
  <c r="I144"/>
  <c r="I143"/>
  <c r="H143"/>
  <c r="G143"/>
  <c r="D143"/>
  <c r="G142"/>
  <c r="H140"/>
  <c r="H139"/>
  <c r="H134"/>
  <c r="E130"/>
  <c r="E134"/>
  <c r="H133"/>
  <c r="E129"/>
  <c r="E133"/>
  <c r="H131"/>
  <c r="E123"/>
  <c r="E131"/>
  <c r="E128"/>
  <c r="H127"/>
  <c r="H125"/>
  <c r="H122"/>
  <c r="D103"/>
  <c r="I103"/>
  <c r="D98"/>
  <c r="D97"/>
  <c r="I97"/>
  <c r="I96"/>
  <c r="H96"/>
  <c r="D95"/>
  <c r="I95"/>
  <c r="D94"/>
  <c r="I94"/>
  <c r="H93"/>
  <c r="H92"/>
  <c r="G92"/>
  <c r="D90"/>
  <c r="D89"/>
  <c r="H89"/>
  <c r="H84"/>
  <c r="E80"/>
  <c r="E84"/>
  <c r="H83"/>
  <c r="E79"/>
  <c r="E83" s="1"/>
  <c r="H81"/>
  <c r="E73"/>
  <c r="E78"/>
  <c r="H71"/>
  <c r="H77"/>
  <c r="H75"/>
  <c r="G51"/>
  <c r="I51"/>
  <c r="E125"/>
  <c r="E175"/>
  <c r="E275"/>
  <c r="I37"/>
  <c r="D96"/>
  <c r="E225"/>
  <c r="D142"/>
  <c r="H142"/>
  <c r="I146"/>
  <c r="I193"/>
  <c r="I192"/>
  <c r="D242"/>
  <c r="H242"/>
  <c r="I246"/>
  <c r="G36"/>
  <c r="I40"/>
  <c r="I36"/>
  <c r="F36"/>
  <c r="I92"/>
  <c r="D93"/>
  <c r="I142"/>
  <c r="I242"/>
  <c r="H72"/>
  <c r="I93"/>
  <c r="D92"/>
  <c r="E81"/>
  <c r="E75" l="1"/>
</calcChain>
</file>

<file path=xl/sharedStrings.xml><?xml version="1.0" encoding="utf-8"?>
<sst xmlns="http://schemas.openxmlformats.org/spreadsheetml/2006/main" count="462" uniqueCount="99">
  <si>
    <t>DEMONSTRATIVO SIMPLIFICADO DO RELATÓRIO RESUMIDO DA EXECUÇÃO ORÇAMENTÁRIA</t>
  </si>
  <si>
    <t>ORÇAMENTOS FISCAL E DA SEGURIDADE SOCIAL</t>
  </si>
  <si>
    <t>LRF, Art. 48 - Anexo XVII</t>
  </si>
  <si>
    <t xml:space="preserve">BALANÇO ORÇAMENTÁRIO - RECEITAS </t>
  </si>
  <si>
    <t>No bimestre</t>
  </si>
  <si>
    <t>Até o bimestre</t>
  </si>
  <si>
    <t>Previsão Inicial da Receita</t>
  </si>
  <si>
    <t>Previsão Atualizada da Receita</t>
  </si>
  <si>
    <t xml:space="preserve">Receitas Realizadas </t>
  </si>
  <si>
    <t>Saldos de Exercícios Anteriores</t>
  </si>
  <si>
    <t>-</t>
  </si>
  <si>
    <t>Déficit Orçamentário</t>
  </si>
  <si>
    <t>BALANÇO ORÇAMENTÁRIO - DESPESAS</t>
  </si>
  <si>
    <t>Dotação Inicial</t>
  </si>
  <si>
    <t>Dotação Atualizada</t>
  </si>
  <si>
    <t>Despesas Empenhadas</t>
  </si>
  <si>
    <t>Despesas Liquidadas</t>
  </si>
  <si>
    <t>Superávit Orçamentário</t>
  </si>
  <si>
    <t>DESPESAS POR FUNÇÃO / SUBFUNÇÃO</t>
  </si>
  <si>
    <t>RECEITA CORRENTE LÍQUIDA - RCL</t>
  </si>
  <si>
    <t>Receita Corrente Líquida</t>
  </si>
  <si>
    <t>RESULTADOS NOMINAL E PRIMÁRIO</t>
  </si>
  <si>
    <t>Resultado até o bimestre</t>
  </si>
  <si>
    <t>Resultado Nominal</t>
  </si>
  <si>
    <t xml:space="preserve"> -</t>
  </si>
  <si>
    <t>Resultado Primário</t>
  </si>
  <si>
    <t>MOVIMENTAÇÃO DOS RESTOS A PAGAR</t>
  </si>
  <si>
    <t>Inscrição</t>
  </si>
  <si>
    <t>Cancelamento até o bimestre</t>
  </si>
  <si>
    <t>Pagamento até o bimestre</t>
  </si>
  <si>
    <t xml:space="preserve">Saldo </t>
  </si>
  <si>
    <t>TOTAL</t>
  </si>
  <si>
    <t xml:space="preserve">  RESTOS A PAGAR PROCESSADOS</t>
  </si>
  <si>
    <t xml:space="preserve">     Poder Executivo</t>
  </si>
  <si>
    <t xml:space="preserve">     Poder Legislativo</t>
  </si>
  <si>
    <t xml:space="preserve">  RESTOS A PAGAR NÃO-PROC.</t>
  </si>
  <si>
    <t>Limite Constitucional Anual</t>
  </si>
  <si>
    <t>DESPESAS COM MANUTENÇÃO E O DESENVOLVIMENTO DE ENSINO - MDE</t>
  </si>
  <si>
    <t>Valor apurado até o bimestre</t>
  </si>
  <si>
    <t>% Mínimo no Exercício</t>
  </si>
  <si>
    <t>% Aplicado até o bimestre</t>
  </si>
  <si>
    <t>Mínimo Anual 60% Desp. com MDE no Ens. Fund.</t>
  </si>
  <si>
    <t>DESPESAS COM AÇÕES E SERVIÇOS PÚBLICOS DE SAÚDE - A.S.P.S.</t>
  </si>
  <si>
    <t>Desp. Próprias Ações Serviços Públicos Saúde</t>
  </si>
  <si>
    <t>PREFEITO MUNICIPAL</t>
  </si>
  <si>
    <t>Mínimo Anual 25% Impostos MDE + FUNDEB</t>
  </si>
  <si>
    <t>Mín. Anual 60% FUNDEB Remun. Prof. Ens. Fund.</t>
  </si>
  <si>
    <t>Meta Fixada no Anexo de Metas Fiscais da LDO</t>
  </si>
  <si>
    <t xml:space="preserve"> % em Relação à Meta</t>
  </si>
  <si>
    <t>RECEITA DA ALIENAÇÃO DE ATIVOS E APLICAÇÃO DOS RECURSOS</t>
  </si>
  <si>
    <t>Receita de Capital Resultante da Alienação de Ativos</t>
  </si>
  <si>
    <t>Aplicação dos Recursos da Alienação de Ativos</t>
  </si>
  <si>
    <t>Saldo a Realizar</t>
  </si>
  <si>
    <t>Fonte: Secretaria de Administração, Planejamento e Finanças</t>
  </si>
  <si>
    <t>Meta Fixada na LDO</t>
  </si>
  <si>
    <t>Até o Bimestre</t>
  </si>
  <si>
    <t>Inscrito no Exercício</t>
  </si>
  <si>
    <t>DESPESAS COM MANUTENÇÃO E O DESENVOLVIMENTO DE ENSINO</t>
  </si>
  <si>
    <t>Mínimo Anual 60% FUNDEB Remun. Prof. Ens. Fund.</t>
  </si>
  <si>
    <t>MUNICÍPIO DE CANUDOS DO VALE</t>
  </si>
  <si>
    <t>CLÉO ANTÔNIO LEMES DA SILVA</t>
  </si>
  <si>
    <t>RUBEN KUHN</t>
  </si>
  <si>
    <t>SECRETÁRIO DE ADMINISTRAÇÃO</t>
  </si>
  <si>
    <t>MARILÉIA DRAGHETTI</t>
  </si>
  <si>
    <t>CONTADORA - CRC/RS 071.512/O-8</t>
  </si>
  <si>
    <t>O Relatório Resumido da Execução Orçamentária do Município de CANUDOS DO VALE encontra-se afixado no mural da Prefeitura Municipal e disponível no site www.canudosdovale.com.br</t>
  </si>
  <si>
    <t>O Relatório Resumido da Execução Orçamentária (RREO) do Município de CANUDOS DO VALE encontra-se afixado no mural da Prefeitura Municipal e disponível no site www.canudosdovale.com.br</t>
  </si>
  <si>
    <t>CANUDOS DO VALE, 14 de maio de 2010.</t>
  </si>
  <si>
    <t>Março e Abril/2010</t>
  </si>
  <si>
    <t>Maio e Junho/2010</t>
  </si>
  <si>
    <t>CANUDOS DO VALE, 16 de julho de 2010.</t>
  </si>
  <si>
    <t>COORDENADOR GERAL ADMINISTRAÇÃO</t>
  </si>
  <si>
    <t>Julho e Agosto - 2010</t>
  </si>
  <si>
    <t>CANUDOS DO VALE, 17 de setembro de 2010.</t>
  </si>
  <si>
    <t>Setembro e Outubro - 2010</t>
  </si>
  <si>
    <t>CANUDOS DO VALE, 12 de novembro de 2010.</t>
  </si>
  <si>
    <t>Novembro e Dezembro - 2010</t>
  </si>
  <si>
    <t>CANUDOS DO VALE,  14 de janeiro de 2011.</t>
  </si>
  <si>
    <t>MUNICÍPIO DE TEUTÔNIA</t>
  </si>
  <si>
    <t>O Relatório Resumido da Execução Orçamentária do Município de TEUTÔNIA encontra-se afixado no mural da Prefeitura Municipal e disponível no site www.teutonia.com.br</t>
  </si>
  <si>
    <t>CONTROLE INTERNO</t>
  </si>
  <si>
    <t>INGRID ELISA HAUSCHILD</t>
  </si>
  <si>
    <t>DEMONSTRATIVO DAS PARCERIAS PÚBLICO PRIVADAS</t>
  </si>
  <si>
    <t>DEMONSTRATIVO DAS RECEITAS DE OPERAÇÃO DE CRÉDITO</t>
  </si>
  <si>
    <t>_</t>
  </si>
  <si>
    <t>Inscrita em restos a Pagar Não Processados</t>
  </si>
  <si>
    <t>RECEITA/DESPESA DOS REGIMES DE PREVIDENCIA</t>
  </si>
  <si>
    <t>Regime Próprio de Previdência Social dos Servidores Públicos</t>
  </si>
  <si>
    <t>Receitas Previdênciarias</t>
  </si>
  <si>
    <t>Despesas Previdênciarias</t>
  </si>
  <si>
    <t>Resultado Previdênciarias</t>
  </si>
  <si>
    <t>SECRETÁRIO  DA FAZENDA</t>
  </si>
  <si>
    <t>JONATAN BRONSTRUP</t>
  </si>
  <si>
    <t>WOLNEY GREGORIUS</t>
  </si>
  <si>
    <t>Despesas com saúde-ASPS</t>
  </si>
  <si>
    <t>Despesas Pagas</t>
  </si>
  <si>
    <t>6739296,,01</t>
  </si>
  <si>
    <t>TEUTÔNIA/RS,  12 de julho  DE 2018</t>
  </si>
  <si>
    <t xml:space="preserve"> MAIO E JUNHO DE 2018</t>
  </si>
</sst>
</file>

<file path=xl/styles.xml><?xml version="1.0" encoding="utf-8"?>
<styleSheet xmlns="http://schemas.openxmlformats.org/spreadsheetml/2006/main">
  <numFmts count="2">
    <numFmt numFmtId="164" formatCode="&quot;R$ &quot;#,##0.00_);[Red]\(&quot;R$ &quot;#,##0.00\)"/>
    <numFmt numFmtId="165" formatCode="_(* #,##0.00_);_(* \(#,##0.00\);_(* &quot;-&quot;??_);_(@_)"/>
  </numFmts>
  <fonts count="16">
    <font>
      <sz val="10"/>
      <name val="Arial"/>
    </font>
    <font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color indexed="8"/>
      <name val="Arial"/>
      <family val="2"/>
    </font>
    <font>
      <sz val="7"/>
      <color indexed="8"/>
      <name val="Arial"/>
      <family val="2"/>
    </font>
    <font>
      <sz val="7"/>
      <color indexed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7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8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3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4" fontId="2" fillId="0" borderId="4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9" fontId="2" fillId="0" borderId="0" xfId="0" applyNumberFormat="1" applyFont="1" applyBorder="1" applyAlignment="1">
      <alignment horizontal="center" vertical="center" wrapText="1"/>
    </xf>
    <xf numFmtId="10" fontId="2" fillId="0" borderId="13" xfId="1" applyNumberFormat="1" applyFont="1" applyBorder="1" applyAlignment="1">
      <alignment horizontal="right" vertical="center" wrapText="1"/>
    </xf>
    <xf numFmtId="10" fontId="2" fillId="0" borderId="14" xfId="1" applyNumberFormat="1" applyFont="1" applyBorder="1" applyAlignment="1">
      <alignment horizontal="right" vertical="center" wrapText="1"/>
    </xf>
    <xf numFmtId="9" fontId="2" fillId="0" borderId="4" xfId="0" applyNumberFormat="1" applyFont="1" applyBorder="1" applyAlignment="1">
      <alignment horizontal="center" vertical="center" wrapText="1"/>
    </xf>
    <xf numFmtId="10" fontId="2" fillId="0" borderId="15" xfId="1" applyNumberFormat="1" applyFont="1" applyBorder="1" applyAlignment="1">
      <alignment horizontal="right" vertical="center" wrapText="1"/>
    </xf>
    <xf numFmtId="0" fontId="2" fillId="2" borderId="16" xfId="0" applyFont="1" applyFill="1" applyBorder="1" applyAlignment="1">
      <alignment horizontal="center" vertical="center" wrapText="1"/>
    </xf>
    <xf numFmtId="9" fontId="2" fillId="0" borderId="17" xfId="0" applyNumberFormat="1" applyFont="1" applyBorder="1" applyAlignment="1">
      <alignment horizontal="center" vertical="center" wrapText="1"/>
    </xf>
    <xf numFmtId="10" fontId="2" fillId="0" borderId="18" xfId="1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6" fillId="0" borderId="0" xfId="0" applyNumberFormat="1" applyFont="1" applyAlignment="1">
      <alignment vertical="center"/>
    </xf>
    <xf numFmtId="4" fontId="2" fillId="0" borderId="20" xfId="0" applyNumberFormat="1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4" fontId="13" fillId="0" borderId="8" xfId="0" applyNumberFormat="1" applyFont="1" applyBorder="1" applyAlignment="1">
      <alignment horizontal="center" vertical="center" wrapText="1"/>
    </xf>
    <xf numFmtId="4" fontId="13" fillId="0" borderId="9" xfId="0" applyNumberFormat="1" applyFont="1" applyBorder="1" applyAlignment="1">
      <alignment horizontal="center" vertical="center" wrapText="1"/>
    </xf>
    <xf numFmtId="0" fontId="13" fillId="2" borderId="5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4" fontId="13" fillId="0" borderId="3" xfId="0" applyNumberFormat="1" applyFont="1" applyBorder="1" applyAlignment="1">
      <alignment vertical="center" wrapText="1"/>
    </xf>
    <xf numFmtId="4" fontId="13" fillId="0" borderId="0" xfId="0" applyNumberFormat="1" applyFont="1" applyBorder="1" applyAlignment="1">
      <alignment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13" fillId="0" borderId="4" xfId="0" applyNumberFormat="1" applyFont="1" applyBorder="1" applyAlignment="1">
      <alignment vertical="center" wrapText="1"/>
    </xf>
    <xf numFmtId="4" fontId="13" fillId="0" borderId="11" xfId="0" applyNumberFormat="1" applyFont="1" applyBorder="1" applyAlignment="1">
      <alignment horizontal="center" vertical="center" wrapText="1"/>
    </xf>
    <xf numFmtId="4" fontId="14" fillId="0" borderId="24" xfId="0" applyNumberFormat="1" applyFont="1" applyBorder="1" applyAlignment="1">
      <alignment horizontal="center" vertical="center" wrapText="1"/>
    </xf>
    <xf numFmtId="9" fontId="14" fillId="0" borderId="25" xfId="0" applyNumberFormat="1" applyFont="1" applyBorder="1" applyAlignment="1">
      <alignment horizontal="center" vertical="center" wrapText="1"/>
    </xf>
    <xf numFmtId="10" fontId="14" fillId="0" borderId="14" xfId="1" applyNumberFormat="1" applyFont="1" applyBorder="1" applyAlignment="1">
      <alignment horizontal="righ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4" fontId="14" fillId="0" borderId="27" xfId="1" applyNumberFormat="1" applyFont="1" applyBorder="1" applyAlignment="1">
      <alignment horizontal="center" vertical="center" wrapText="1"/>
    </xf>
    <xf numFmtId="4" fontId="13" fillId="0" borderId="28" xfId="0" applyNumberFormat="1" applyFont="1" applyBorder="1" applyAlignment="1">
      <alignment horizontal="center" vertical="center" wrapText="1"/>
    </xf>
    <xf numFmtId="9" fontId="13" fillId="0" borderId="17" xfId="0" applyNumberFormat="1" applyFont="1" applyBorder="1" applyAlignment="1">
      <alignment horizontal="center" vertical="center" wrapText="1"/>
    </xf>
    <xf numFmtId="10" fontId="13" fillId="0" borderId="18" xfId="1" applyNumberFormat="1" applyFont="1" applyBorder="1" applyAlignment="1">
      <alignment horizontal="right" vertical="center" wrapText="1"/>
    </xf>
    <xf numFmtId="9" fontId="13" fillId="0" borderId="30" xfId="0" applyNumberFormat="1" applyFont="1" applyBorder="1" applyAlignment="1">
      <alignment horizontal="center" vertical="center" wrapText="1"/>
    </xf>
    <xf numFmtId="10" fontId="13" fillId="0" borderId="13" xfId="1" applyNumberFormat="1" applyFont="1" applyBorder="1" applyAlignment="1">
      <alignment horizontal="right" vertical="center" wrapText="1"/>
    </xf>
    <xf numFmtId="0" fontId="13" fillId="2" borderId="16" xfId="0" applyFont="1" applyFill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4" fontId="13" fillId="0" borderId="31" xfId="1" applyNumberFormat="1" applyFont="1" applyBorder="1" applyAlignment="1">
      <alignment horizontal="center" vertical="center" wrapText="1"/>
    </xf>
    <xf numFmtId="4" fontId="13" fillId="0" borderId="32" xfId="0" applyNumberFormat="1" applyFont="1" applyBorder="1" applyAlignment="1">
      <alignment horizontal="center" vertical="center" wrapText="1"/>
    </xf>
    <xf numFmtId="9" fontId="13" fillId="0" borderId="33" xfId="0" applyNumberFormat="1" applyFont="1" applyBorder="1" applyAlignment="1">
      <alignment horizontal="center" vertical="center" wrapText="1"/>
    </xf>
    <xf numFmtId="10" fontId="13" fillId="0" borderId="15" xfId="1" applyNumberFormat="1" applyFont="1" applyBorder="1" applyAlignment="1">
      <alignment horizontal="right" vertical="center" wrapText="1"/>
    </xf>
    <xf numFmtId="4" fontId="2" fillId="0" borderId="23" xfId="0" applyNumberFormat="1" applyFont="1" applyBorder="1" applyAlignment="1">
      <alignment vertical="center" wrapText="1"/>
    </xf>
    <xf numFmtId="4" fontId="13" fillId="0" borderId="34" xfId="0" applyNumberFormat="1" applyFont="1" applyBorder="1" applyAlignment="1">
      <alignment horizontal="center" vertical="center" wrapText="1"/>
    </xf>
    <xf numFmtId="4" fontId="13" fillId="0" borderId="35" xfId="0" applyNumberFormat="1" applyFont="1" applyBorder="1" applyAlignment="1">
      <alignment horizontal="center" vertical="center" wrapText="1"/>
    </xf>
    <xf numFmtId="4" fontId="12" fillId="0" borderId="29" xfId="0" applyNumberFormat="1" applyFont="1" applyBorder="1" applyAlignment="1">
      <alignment horizontal="center" vertical="center" wrapText="1"/>
    </xf>
    <xf numFmtId="0" fontId="2" fillId="2" borderId="73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0" borderId="49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" fontId="13" fillId="0" borderId="72" xfId="0" applyNumberFormat="1" applyFont="1" applyBorder="1" applyAlignment="1">
      <alignment horizontal="center" vertical="center" wrapText="1"/>
    </xf>
    <xf numFmtId="4" fontId="13" fillId="0" borderId="58" xfId="0" applyNumberFormat="1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4" fontId="2" fillId="0" borderId="47" xfId="0" applyNumberFormat="1" applyFont="1" applyBorder="1" applyAlignment="1">
      <alignment horizontal="center" vertical="center" wrapText="1"/>
    </xf>
    <xf numFmtId="0" fontId="2" fillId="2" borderId="74" xfId="0" applyFont="1" applyFill="1" applyBorder="1" applyAlignment="1">
      <alignment horizontal="center" vertical="center" wrapText="1"/>
    </xf>
    <xf numFmtId="0" fontId="2" fillId="2" borderId="75" xfId="0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right" vertical="center" wrapText="1"/>
    </xf>
    <xf numFmtId="0" fontId="2" fillId="3" borderId="61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2" fillId="3" borderId="62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48" xfId="0" applyNumberFormat="1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4" fontId="2" fillId="0" borderId="71" xfId="0" applyNumberFormat="1" applyFont="1" applyBorder="1" applyAlignment="1">
      <alignment horizontal="center" vertical="center" wrapText="1"/>
    </xf>
    <xf numFmtId="4" fontId="2" fillId="0" borderId="46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4" fontId="2" fillId="0" borderId="36" xfId="0" applyNumberFormat="1" applyFont="1" applyBorder="1" applyAlignment="1">
      <alignment horizontal="center" vertical="center" wrapText="1"/>
    </xf>
    <xf numFmtId="4" fontId="13" fillId="0" borderId="71" xfId="0" applyNumberFormat="1" applyFont="1" applyBorder="1" applyAlignment="1">
      <alignment horizontal="center" vertical="center" wrapText="1"/>
    </xf>
    <xf numFmtId="4" fontId="13" fillId="0" borderId="46" xfId="0" applyNumberFormat="1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13" fillId="2" borderId="70" xfId="0" applyFont="1" applyFill="1" applyBorder="1" applyAlignment="1">
      <alignment horizontal="center" vertical="center" wrapText="1"/>
    </xf>
    <xf numFmtId="0" fontId="13" fillId="2" borderId="59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13" fillId="0" borderId="18" xfId="0" applyNumberFormat="1" applyFont="1" applyBorder="1" applyAlignment="1">
      <alignment horizontal="center" vertical="center" wrapText="1"/>
    </xf>
    <xf numFmtId="4" fontId="13" fillId="0" borderId="24" xfId="0" applyNumberFormat="1" applyFont="1" applyBorder="1" applyAlignment="1">
      <alignment horizontal="center" vertical="center" wrapText="1"/>
    </xf>
    <xf numFmtId="4" fontId="13" fillId="0" borderId="47" xfId="0" applyNumberFormat="1" applyFont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40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12" fillId="0" borderId="18" xfId="0" applyNumberFormat="1" applyFont="1" applyBorder="1" applyAlignment="1">
      <alignment horizontal="center" vertical="center" wrapText="1"/>
    </xf>
    <xf numFmtId="4" fontId="13" fillId="0" borderId="9" xfId="0" applyNumberFormat="1" applyFont="1" applyBorder="1" applyAlignment="1">
      <alignment horizontal="center" vertical="center" wrapText="1"/>
    </xf>
    <xf numFmtId="4" fontId="13" fillId="0" borderId="36" xfId="0" applyNumberFormat="1" applyFont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40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6" fillId="0" borderId="40" xfId="0" applyFont="1" applyBorder="1" applyAlignment="1">
      <alignment vertical="center"/>
    </xf>
    <xf numFmtId="4" fontId="13" fillId="0" borderId="8" xfId="0" applyNumberFormat="1" applyFont="1" applyBorder="1" applyAlignment="1">
      <alignment horizontal="center" vertical="center" wrapText="1"/>
    </xf>
    <xf numFmtId="4" fontId="13" fillId="0" borderId="48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165" fontId="2" fillId="0" borderId="70" xfId="2" applyFont="1" applyBorder="1" applyAlignment="1">
      <alignment horizontal="center" vertical="center" wrapText="1"/>
    </xf>
    <xf numFmtId="165" fontId="2" fillId="0" borderId="40" xfId="2" applyFont="1" applyBorder="1" applyAlignment="1">
      <alignment horizontal="center" vertical="center" wrapText="1"/>
    </xf>
    <xf numFmtId="10" fontId="2" fillId="0" borderId="8" xfId="1" applyNumberFormat="1" applyFont="1" applyBorder="1" applyAlignment="1">
      <alignment horizontal="center" vertical="center" wrapText="1"/>
    </xf>
    <xf numFmtId="10" fontId="2" fillId="0" borderId="48" xfId="1" applyNumberFormat="1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0" borderId="68" xfId="0" applyFont="1" applyBorder="1" applyAlignment="1">
      <alignment horizontal="left" vertical="center" wrapText="1"/>
    </xf>
    <xf numFmtId="0" fontId="2" fillId="0" borderId="69" xfId="0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left" vertical="center" wrapText="1"/>
    </xf>
    <xf numFmtId="0" fontId="2" fillId="2" borderId="41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2" fillId="2" borderId="65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43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6" fillId="0" borderId="27" xfId="0" applyFont="1" applyBorder="1" applyAlignment="1">
      <alignment vertical="center"/>
    </xf>
    <xf numFmtId="0" fontId="6" fillId="0" borderId="66" xfId="0" applyFont="1" applyBorder="1" applyAlignment="1">
      <alignment vertical="center"/>
    </xf>
    <xf numFmtId="10" fontId="2" fillId="0" borderId="10" xfId="1" applyNumberFormat="1" applyFont="1" applyBorder="1" applyAlignment="1">
      <alignment horizontal="center" vertical="center" wrapText="1"/>
    </xf>
    <xf numFmtId="10" fontId="2" fillId="0" borderId="18" xfId="1" applyNumberFormat="1" applyFont="1" applyBorder="1" applyAlignment="1">
      <alignment horizontal="center" vertical="center" wrapText="1"/>
    </xf>
    <xf numFmtId="0" fontId="13" fillId="0" borderId="5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49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5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13" fillId="0" borderId="65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3" fillId="0" borderId="43" xfId="0" applyFont="1" applyBorder="1" applyAlignment="1">
      <alignment horizontal="left" vertical="center" wrapText="1"/>
    </xf>
    <xf numFmtId="0" fontId="13" fillId="0" borderId="64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wrapText="1"/>
    </xf>
    <xf numFmtId="0" fontId="13" fillId="0" borderId="42" xfId="0" applyFont="1" applyBorder="1" applyAlignment="1">
      <alignment horizontal="left" vertical="center" wrapText="1"/>
    </xf>
    <xf numFmtId="0" fontId="2" fillId="0" borderId="58" xfId="0" applyFont="1" applyBorder="1" applyAlignment="1">
      <alignment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14" fillId="0" borderId="5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51" xfId="0" applyFont="1" applyBorder="1" applyAlignment="1">
      <alignment horizontal="left"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46" xfId="0" applyFont="1" applyBorder="1" applyAlignment="1">
      <alignment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4" fontId="2" fillId="0" borderId="32" xfId="0" applyNumberFormat="1" applyFont="1" applyBorder="1" applyAlignment="1">
      <alignment horizontal="center" vertical="center" wrapText="1"/>
    </xf>
    <xf numFmtId="4" fontId="2" fillId="0" borderId="31" xfId="0" applyNumberFormat="1" applyFont="1" applyBorder="1" applyAlignment="1">
      <alignment horizontal="center" vertical="center" wrapText="1"/>
    </xf>
    <xf numFmtId="4" fontId="2" fillId="0" borderId="43" xfId="0" applyNumberFormat="1" applyFont="1" applyBorder="1" applyAlignment="1">
      <alignment horizontal="center" vertical="center" wrapText="1"/>
    </xf>
    <xf numFmtId="0" fontId="13" fillId="0" borderId="51" xfId="0" applyFont="1" applyBorder="1" applyAlignment="1">
      <alignment horizontal="left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5" fillId="0" borderId="40" xfId="0" applyFont="1" applyBorder="1" applyAlignment="1">
      <alignment vertical="center"/>
    </xf>
    <xf numFmtId="0" fontId="13" fillId="2" borderId="64" xfId="0" applyFont="1" applyFill="1" applyBorder="1" applyAlignment="1">
      <alignment horizontal="left" vertical="center" wrapText="1"/>
    </xf>
    <xf numFmtId="0" fontId="13" fillId="2" borderId="41" xfId="0" applyFont="1" applyFill="1" applyBorder="1" applyAlignment="1">
      <alignment horizontal="left" vertical="center" wrapText="1"/>
    </xf>
    <xf numFmtId="0" fontId="13" fillId="2" borderId="42" xfId="0" applyFont="1" applyFill="1" applyBorder="1" applyAlignment="1">
      <alignment horizontal="left" vertical="center" wrapText="1"/>
    </xf>
    <xf numFmtId="0" fontId="13" fillId="2" borderId="65" xfId="0" applyFont="1" applyFill="1" applyBorder="1" applyAlignment="1">
      <alignment horizontal="left" vertical="center" wrapText="1"/>
    </xf>
    <xf numFmtId="0" fontId="13" fillId="2" borderId="31" xfId="0" applyFont="1" applyFill="1" applyBorder="1" applyAlignment="1">
      <alignment horizontal="left" vertical="center" wrapText="1"/>
    </xf>
    <xf numFmtId="0" fontId="13" fillId="2" borderId="43" xfId="0" applyFont="1" applyFill="1" applyBorder="1" applyAlignment="1">
      <alignment horizontal="left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39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left" vertical="center" wrapText="1"/>
    </xf>
    <xf numFmtId="0" fontId="15" fillId="0" borderId="27" xfId="0" applyFont="1" applyBorder="1" applyAlignment="1">
      <alignment vertical="center"/>
    </xf>
    <xf numFmtId="0" fontId="15" fillId="0" borderId="66" xfId="0" applyFont="1" applyBorder="1" applyAlignment="1">
      <alignment vertical="center"/>
    </xf>
    <xf numFmtId="0" fontId="13" fillId="0" borderId="27" xfId="0" applyFont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 wrapText="1"/>
    </xf>
    <xf numFmtId="4" fontId="13" fillId="0" borderId="9" xfId="1" applyNumberFormat="1" applyFont="1" applyBorder="1" applyAlignment="1">
      <alignment horizontal="center" vertical="center" wrapText="1"/>
    </xf>
    <xf numFmtId="4" fontId="13" fillId="0" borderId="36" xfId="1" applyNumberFormat="1" applyFont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13" fillId="2" borderId="4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47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58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47" xfId="0" applyFont="1" applyBorder="1" applyAlignment="1">
      <alignment horizontal="left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0" borderId="52" xfId="0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" fontId="2" fillId="0" borderId="51" xfId="0" applyNumberFormat="1" applyFont="1" applyBorder="1" applyAlignment="1">
      <alignment horizontal="center" vertical="center" wrapText="1"/>
    </xf>
    <xf numFmtId="0" fontId="7" fillId="0" borderId="5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56" xfId="0" applyFont="1" applyBorder="1" applyAlignment="1">
      <alignment vertical="center" wrapText="1"/>
    </xf>
    <xf numFmtId="0" fontId="7" fillId="0" borderId="49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53" xfId="0" applyFont="1" applyBorder="1" applyAlignment="1">
      <alignment vertical="center" wrapText="1"/>
    </xf>
    <xf numFmtId="0" fontId="7" fillId="0" borderId="54" xfId="0" applyFont="1" applyBorder="1" applyAlignment="1">
      <alignment vertical="center" wrapText="1"/>
    </xf>
    <xf numFmtId="0" fontId="7" fillId="0" borderId="55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4" fontId="2" fillId="0" borderId="29" xfId="0" applyNumberFormat="1" applyFont="1" applyBorder="1" applyAlignment="1">
      <alignment horizontal="center" vertical="center" wrapText="1"/>
    </xf>
    <xf numFmtId="4" fontId="2" fillId="0" borderId="41" xfId="0" applyNumberFormat="1" applyFont="1" applyBorder="1" applyAlignment="1">
      <alignment horizontal="center" vertical="center" wrapText="1"/>
    </xf>
    <xf numFmtId="4" fontId="2" fillId="0" borderId="42" xfId="0" applyNumberFormat="1" applyFont="1" applyBorder="1" applyAlignment="1">
      <alignment horizontal="center" vertical="center" wrapText="1"/>
    </xf>
    <xf numFmtId="0" fontId="7" fillId="0" borderId="52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" fontId="2" fillId="0" borderId="60" xfId="0" applyNumberFormat="1" applyFont="1" applyBorder="1" applyAlignment="1">
      <alignment horizontal="center" vertical="center" wrapText="1"/>
    </xf>
    <xf numFmtId="4" fontId="2" fillId="0" borderId="57" xfId="0" applyNumberFormat="1" applyFont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51" xfId="0" applyNumberFormat="1" applyFont="1" applyFill="1" applyBorder="1" applyAlignment="1">
      <alignment horizontal="center" vertical="center" wrapText="1"/>
    </xf>
    <xf numFmtId="4" fontId="2" fillId="0" borderId="32" xfId="0" applyNumberFormat="1" applyFont="1" applyFill="1" applyBorder="1" applyAlignment="1">
      <alignment horizontal="center" vertical="center" wrapText="1"/>
    </xf>
    <xf numFmtId="4" fontId="2" fillId="0" borderId="31" xfId="0" applyNumberFormat="1" applyFont="1" applyFill="1" applyBorder="1" applyAlignment="1">
      <alignment horizontal="center" vertical="center" wrapText="1"/>
    </xf>
    <xf numFmtId="4" fontId="2" fillId="0" borderId="43" xfId="0" applyNumberFormat="1" applyFont="1" applyFill="1" applyBorder="1" applyAlignment="1">
      <alignment horizontal="center" vertical="center" wrapText="1"/>
    </xf>
    <xf numFmtId="4" fontId="2" fillId="0" borderId="29" xfId="0" applyNumberFormat="1" applyFont="1" applyFill="1" applyBorder="1" applyAlignment="1">
      <alignment horizontal="center" vertical="center" wrapText="1"/>
    </xf>
    <xf numFmtId="4" fontId="2" fillId="0" borderId="41" xfId="0" applyNumberFormat="1" applyFont="1" applyFill="1" applyBorder="1" applyAlignment="1">
      <alignment horizontal="center" vertical="center" wrapText="1"/>
    </xf>
    <xf numFmtId="4" fontId="2" fillId="0" borderId="42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46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Porcentagem" xfId="1" builtinId="5"/>
    <cellStyle name="Separador de milhares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47625</xdr:rowOff>
    </xdr:from>
    <xdr:to>
      <xdr:col>2</xdr:col>
      <xdr:colOff>28575</xdr:colOff>
      <xdr:row>0</xdr:row>
      <xdr:rowOff>933450</xdr:rowOff>
    </xdr:to>
    <xdr:pic>
      <xdr:nvPicPr>
        <xdr:cNvPr id="1134" name="Picture 2" descr="Brasão Prefeitura timbre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" y="47625"/>
          <a:ext cx="7810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5"/>
  <sheetViews>
    <sheetView tabSelected="1" topLeftCell="A10" workbookViewId="0">
      <selection activeCell="E8" sqref="E8"/>
    </sheetView>
  </sheetViews>
  <sheetFormatPr defaultRowHeight="12.75"/>
  <cols>
    <col min="1" max="2" width="9.140625" style="6"/>
    <col min="3" max="3" width="10.28515625" style="6" customWidth="1"/>
    <col min="4" max="4" width="6.5703125" style="6" customWidth="1"/>
    <col min="5" max="5" width="7" style="6" customWidth="1"/>
    <col min="6" max="6" width="10.42578125" style="6" customWidth="1"/>
    <col min="7" max="7" width="11.140625" style="6" customWidth="1"/>
    <col min="8" max="8" width="9.85546875" style="6" customWidth="1"/>
    <col min="9" max="9" width="14" style="6" customWidth="1"/>
    <col min="10" max="10" width="10.140625" style="6" bestFit="1" customWidth="1"/>
    <col min="11" max="11" width="11.7109375" style="6" bestFit="1" customWidth="1"/>
    <col min="12" max="12" width="12" style="6" bestFit="1" customWidth="1"/>
    <col min="13" max="13" width="11.42578125" style="6" bestFit="1" customWidth="1"/>
    <col min="14" max="16384" width="9.140625" style="6"/>
  </cols>
  <sheetData>
    <row r="1" spans="1:11" ht="59.25" customHeight="1">
      <c r="A1" s="80" t="s">
        <v>78</v>
      </c>
      <c r="B1" s="80"/>
      <c r="C1" s="80"/>
      <c r="D1" s="80"/>
      <c r="E1" s="80"/>
      <c r="F1" s="80"/>
      <c r="G1" s="80"/>
      <c r="H1" s="80"/>
      <c r="I1" s="80"/>
    </row>
    <row r="2" spans="1:11">
      <c r="A2" s="81" t="s">
        <v>0</v>
      </c>
      <c r="B2" s="81"/>
      <c r="C2" s="81"/>
      <c r="D2" s="81"/>
      <c r="E2" s="81"/>
      <c r="F2" s="81"/>
      <c r="G2" s="81"/>
      <c r="H2" s="81"/>
      <c r="I2" s="81"/>
    </row>
    <row r="3" spans="1:11">
      <c r="A3" s="82" t="s">
        <v>1</v>
      </c>
      <c r="B3" s="82"/>
      <c r="C3" s="82"/>
      <c r="D3" s="82"/>
      <c r="E3" s="82"/>
      <c r="F3" s="82"/>
      <c r="G3" s="82"/>
      <c r="H3" s="82"/>
      <c r="I3" s="82"/>
    </row>
    <row r="4" spans="1:11" ht="13.5" thickBot="1">
      <c r="A4" s="83" t="s">
        <v>98</v>
      </c>
      <c r="B4" s="83"/>
      <c r="C4" s="83"/>
      <c r="D4" s="83"/>
      <c r="E4" s="83"/>
      <c r="F4" s="83"/>
      <c r="G4" s="83"/>
      <c r="H4" s="83"/>
      <c r="I4" s="83"/>
    </row>
    <row r="5" spans="1:11" ht="13.5" thickBot="1">
      <c r="A5" s="85" t="s">
        <v>2</v>
      </c>
      <c r="B5" s="86"/>
      <c r="C5" s="86"/>
      <c r="D5" s="86"/>
      <c r="E5" s="84"/>
      <c r="F5" s="84"/>
      <c r="G5" s="7"/>
      <c r="H5" s="78">
        <v>1</v>
      </c>
      <c r="I5" s="79"/>
    </row>
    <row r="6" spans="1:11">
      <c r="A6" s="66" t="s">
        <v>3</v>
      </c>
      <c r="B6" s="67"/>
      <c r="C6" s="67"/>
      <c r="D6" s="67"/>
      <c r="E6" s="8"/>
      <c r="F6" s="76" t="s">
        <v>4</v>
      </c>
      <c r="G6" s="77"/>
      <c r="H6" s="104" t="s">
        <v>5</v>
      </c>
      <c r="I6" s="105"/>
    </row>
    <row r="7" spans="1:11">
      <c r="A7" s="68" t="s">
        <v>6</v>
      </c>
      <c r="B7" s="69"/>
      <c r="C7" s="69"/>
      <c r="D7" s="69"/>
      <c r="E7" s="9"/>
      <c r="F7" s="72" t="s">
        <v>10</v>
      </c>
      <c r="G7" s="73"/>
      <c r="H7" s="89">
        <v>115086000</v>
      </c>
      <c r="I7" s="90"/>
    </row>
    <row r="8" spans="1:11">
      <c r="A8" s="70" t="s">
        <v>7</v>
      </c>
      <c r="B8" s="71"/>
      <c r="C8" s="71"/>
      <c r="D8" s="71"/>
      <c r="E8" s="11"/>
      <c r="F8" s="74">
        <v>5192.3900000000003</v>
      </c>
      <c r="G8" s="75"/>
      <c r="H8" s="87">
        <v>120139981.59999999</v>
      </c>
      <c r="I8" s="101"/>
    </row>
    <row r="9" spans="1:11">
      <c r="A9" s="70" t="s">
        <v>8</v>
      </c>
      <c r="B9" s="71"/>
      <c r="C9" s="71"/>
      <c r="D9" s="71"/>
      <c r="E9" s="13"/>
      <c r="F9" s="74">
        <v>18021127.41</v>
      </c>
      <c r="G9" s="75"/>
      <c r="H9" s="87">
        <v>59678729.890000001</v>
      </c>
      <c r="I9" s="101"/>
      <c r="K9" s="30"/>
    </row>
    <row r="10" spans="1:11">
      <c r="A10" s="70" t="s">
        <v>9</v>
      </c>
      <c r="B10" s="71"/>
      <c r="C10" s="71"/>
      <c r="D10" s="71"/>
      <c r="E10" s="11"/>
      <c r="F10" s="74">
        <v>581407.61</v>
      </c>
      <c r="G10" s="91"/>
      <c r="H10" s="87">
        <v>5724515.5499999998</v>
      </c>
      <c r="I10" s="88"/>
    </row>
    <row r="11" spans="1:11">
      <c r="A11" s="92" t="s">
        <v>11</v>
      </c>
      <c r="B11" s="93"/>
      <c r="C11" s="93"/>
      <c r="D11" s="93"/>
      <c r="E11" s="15"/>
      <c r="F11" s="96" t="s">
        <v>10</v>
      </c>
      <c r="G11" s="97"/>
      <c r="H11" s="110"/>
      <c r="I11" s="111"/>
    </row>
    <row r="12" spans="1:11">
      <c r="A12" s="94" t="s">
        <v>12</v>
      </c>
      <c r="B12" s="95"/>
      <c r="C12" s="95"/>
      <c r="D12" s="95"/>
      <c r="E12" s="5"/>
      <c r="F12" s="108" t="s">
        <v>4</v>
      </c>
      <c r="G12" s="109"/>
      <c r="H12" s="106" t="s">
        <v>5</v>
      </c>
      <c r="I12" s="107"/>
    </row>
    <row r="13" spans="1:11">
      <c r="A13" s="68" t="s">
        <v>13</v>
      </c>
      <c r="B13" s="69"/>
      <c r="C13" s="69"/>
      <c r="D13" s="69"/>
      <c r="E13" s="17"/>
      <c r="F13" s="72" t="s">
        <v>10</v>
      </c>
      <c r="G13" s="73"/>
      <c r="H13" s="89">
        <v>115086000</v>
      </c>
      <c r="I13" s="90"/>
    </row>
    <row r="14" spans="1:11">
      <c r="A14" s="70" t="s">
        <v>14</v>
      </c>
      <c r="B14" s="71"/>
      <c r="C14" s="71"/>
      <c r="D14" s="71"/>
      <c r="E14" s="13"/>
      <c r="F14" s="74">
        <v>622600</v>
      </c>
      <c r="G14" s="75"/>
      <c r="H14" s="87">
        <v>125900497.15000001</v>
      </c>
      <c r="I14" s="101"/>
    </row>
    <row r="15" spans="1:11">
      <c r="A15" s="70" t="s">
        <v>15</v>
      </c>
      <c r="B15" s="71"/>
      <c r="C15" s="71"/>
      <c r="D15" s="71"/>
      <c r="E15" s="13"/>
      <c r="F15" s="74">
        <v>14059344.550000001</v>
      </c>
      <c r="G15" s="75"/>
      <c r="H15" s="87">
        <v>61536103.840000004</v>
      </c>
      <c r="I15" s="101"/>
    </row>
    <row r="16" spans="1:11">
      <c r="A16" s="70" t="s">
        <v>16</v>
      </c>
      <c r="B16" s="71"/>
      <c r="C16" s="71"/>
      <c r="D16" s="71"/>
      <c r="E16" s="13"/>
      <c r="F16" s="74">
        <v>17497082.690000001</v>
      </c>
      <c r="G16" s="75"/>
      <c r="H16" s="87">
        <v>44024539.189999998</v>
      </c>
      <c r="I16" s="101"/>
    </row>
    <row r="17" spans="1:9">
      <c r="A17" s="98" t="s">
        <v>95</v>
      </c>
      <c r="B17" s="99"/>
      <c r="C17" s="99"/>
      <c r="D17" s="99"/>
      <c r="E17" s="100"/>
      <c r="F17" s="74">
        <v>17315909.02</v>
      </c>
      <c r="G17" s="75"/>
      <c r="H17" s="87">
        <v>44024539.189999998</v>
      </c>
      <c r="I17" s="101"/>
    </row>
    <row r="18" spans="1:9">
      <c r="A18" s="98" t="s">
        <v>85</v>
      </c>
      <c r="B18" s="99"/>
      <c r="C18" s="99"/>
      <c r="D18" s="99"/>
      <c r="E18" s="13"/>
      <c r="F18" s="114" t="s">
        <v>10</v>
      </c>
      <c r="G18" s="115"/>
      <c r="H18" s="87" t="s">
        <v>10</v>
      </c>
      <c r="I18" s="101"/>
    </row>
    <row r="19" spans="1:9">
      <c r="A19" s="92" t="s">
        <v>17</v>
      </c>
      <c r="B19" s="93"/>
      <c r="C19" s="93"/>
      <c r="D19" s="93"/>
      <c r="E19" s="15"/>
      <c r="F19" s="102">
        <v>524044.72</v>
      </c>
      <c r="G19" s="103"/>
      <c r="H19" s="112">
        <v>13609973.65</v>
      </c>
      <c r="I19" s="113"/>
    </row>
    <row r="20" spans="1:9">
      <c r="A20" s="116" t="s">
        <v>18</v>
      </c>
      <c r="B20" s="117"/>
      <c r="C20" s="117"/>
      <c r="D20" s="117"/>
      <c r="E20" s="5"/>
      <c r="F20" s="38"/>
      <c r="G20" s="39" t="s">
        <v>4</v>
      </c>
      <c r="H20" s="125" t="s">
        <v>5</v>
      </c>
      <c r="I20" s="126"/>
    </row>
    <row r="21" spans="1:9">
      <c r="A21" s="68" t="s">
        <v>15</v>
      </c>
      <c r="B21" s="69"/>
      <c r="C21" s="69"/>
      <c r="D21" s="69"/>
      <c r="E21" s="17"/>
      <c r="F21" s="40"/>
      <c r="G21" s="36">
        <f>F15</f>
        <v>14059344.550000001</v>
      </c>
      <c r="H21" s="130">
        <f>H15</f>
        <v>61536103.840000004</v>
      </c>
      <c r="I21" s="131"/>
    </row>
    <row r="22" spans="1:9">
      <c r="A22" s="98" t="s">
        <v>16</v>
      </c>
      <c r="B22" s="99"/>
      <c r="C22" s="99"/>
      <c r="D22" s="99"/>
      <c r="E22" s="13"/>
      <c r="F22" s="41"/>
      <c r="G22" s="37">
        <f>F16</f>
        <v>17497082.690000001</v>
      </c>
      <c r="H22" s="122">
        <f>H16</f>
        <v>44024539.189999998</v>
      </c>
      <c r="I22" s="123"/>
    </row>
    <row r="23" spans="1:9">
      <c r="A23" s="92" t="s">
        <v>85</v>
      </c>
      <c r="B23" s="93"/>
      <c r="C23" s="93"/>
      <c r="D23" s="93"/>
      <c r="E23" s="15"/>
      <c r="F23" s="15"/>
      <c r="G23" s="16" t="s">
        <v>10</v>
      </c>
      <c r="H23" s="120" t="s">
        <v>10</v>
      </c>
      <c r="I23" s="121"/>
    </row>
    <row r="24" spans="1:9">
      <c r="A24" s="116" t="s">
        <v>19</v>
      </c>
      <c r="B24" s="117"/>
      <c r="C24" s="117"/>
      <c r="D24" s="117"/>
      <c r="E24" s="117"/>
      <c r="F24" s="117"/>
      <c r="G24" s="124"/>
      <c r="H24" s="106"/>
      <c r="I24" s="107"/>
    </row>
    <row r="25" spans="1:9">
      <c r="A25" s="127" t="s">
        <v>20</v>
      </c>
      <c r="B25" s="128"/>
      <c r="C25" s="128"/>
      <c r="D25" s="128"/>
      <c r="E25" s="128"/>
      <c r="F25" s="128"/>
      <c r="G25" s="14"/>
      <c r="H25" s="118">
        <v>99589717.599999994</v>
      </c>
      <c r="I25" s="119"/>
    </row>
    <row r="26" spans="1:9" ht="12.75" customHeight="1">
      <c r="A26" s="116" t="s">
        <v>86</v>
      </c>
      <c r="B26" s="117"/>
      <c r="C26" s="117"/>
      <c r="D26" s="117"/>
      <c r="E26" s="117"/>
      <c r="F26" s="117"/>
      <c r="G26" s="34"/>
      <c r="H26" s="104" t="s">
        <v>5</v>
      </c>
      <c r="I26" s="129"/>
    </row>
    <row r="27" spans="1:9">
      <c r="A27" s="132" t="s">
        <v>87</v>
      </c>
      <c r="B27" s="133"/>
      <c r="C27" s="133"/>
      <c r="D27" s="133"/>
      <c r="E27" s="133"/>
      <c r="F27" s="134"/>
      <c r="G27" s="35"/>
      <c r="H27" s="141">
        <v>0</v>
      </c>
      <c r="I27" s="142"/>
    </row>
    <row r="28" spans="1:9">
      <c r="A28" s="132" t="s">
        <v>88</v>
      </c>
      <c r="B28" s="133"/>
      <c r="C28" s="133"/>
      <c r="D28" s="133"/>
      <c r="E28" s="133"/>
      <c r="F28" s="134"/>
      <c r="G28" s="62">
        <v>1336038.7</v>
      </c>
      <c r="H28" s="141">
        <v>4952520.1900000004</v>
      </c>
      <c r="I28" s="142"/>
    </row>
    <row r="29" spans="1:9">
      <c r="A29" s="132" t="s">
        <v>89</v>
      </c>
      <c r="B29" s="133"/>
      <c r="C29" s="133"/>
      <c r="D29" s="133"/>
      <c r="E29" s="133"/>
      <c r="F29" s="134"/>
      <c r="G29" s="62">
        <v>388657.78</v>
      </c>
      <c r="H29" s="141">
        <v>1225414.4099999999</v>
      </c>
      <c r="I29" s="142"/>
    </row>
    <row r="30" spans="1:9">
      <c r="A30" s="132" t="s">
        <v>90</v>
      </c>
      <c r="B30" s="133"/>
      <c r="C30" s="133"/>
      <c r="D30" s="133"/>
      <c r="E30" s="133"/>
      <c r="F30" s="134"/>
      <c r="G30" s="62">
        <v>947380.92</v>
      </c>
      <c r="H30" s="141">
        <v>3727105.78</v>
      </c>
      <c r="I30" s="142"/>
    </row>
    <row r="31" spans="1:9">
      <c r="A31" s="137" t="s">
        <v>21</v>
      </c>
      <c r="B31" s="138"/>
      <c r="C31" s="138"/>
      <c r="D31" s="3"/>
      <c r="E31" s="3"/>
      <c r="F31" s="135" t="s">
        <v>54</v>
      </c>
      <c r="G31" s="164" t="s">
        <v>22</v>
      </c>
      <c r="H31" s="145" t="s">
        <v>48</v>
      </c>
      <c r="I31" s="146"/>
    </row>
    <row r="32" spans="1:9">
      <c r="A32" s="139"/>
      <c r="B32" s="140"/>
      <c r="C32" s="140"/>
      <c r="D32" s="4"/>
      <c r="E32" s="4"/>
      <c r="F32" s="136"/>
      <c r="G32" s="136"/>
      <c r="H32" s="104"/>
      <c r="I32" s="105"/>
    </row>
    <row r="33" spans="1:9">
      <c r="A33" s="68" t="s">
        <v>23</v>
      </c>
      <c r="B33" s="69"/>
      <c r="C33" s="69"/>
      <c r="D33" s="17"/>
      <c r="E33" s="17"/>
      <c r="F33" s="10"/>
      <c r="G33" s="12">
        <v>-11287569</v>
      </c>
      <c r="H33" s="143" t="s">
        <v>84</v>
      </c>
      <c r="I33" s="144"/>
    </row>
    <row r="34" spans="1:9">
      <c r="A34" s="92" t="s">
        <v>25</v>
      </c>
      <c r="B34" s="93"/>
      <c r="C34" s="93"/>
      <c r="D34" s="15"/>
      <c r="E34" s="15"/>
      <c r="F34" s="16"/>
      <c r="G34" s="16">
        <v>16619267.470000001</v>
      </c>
      <c r="H34" s="168" t="s">
        <v>84</v>
      </c>
      <c r="I34" s="169"/>
    </row>
    <row r="35" spans="1:9" ht="18">
      <c r="A35" s="116" t="s">
        <v>26</v>
      </c>
      <c r="B35" s="117"/>
      <c r="C35" s="117"/>
      <c r="D35" s="5"/>
      <c r="E35" s="5"/>
      <c r="F35" s="1" t="s">
        <v>56</v>
      </c>
      <c r="G35" s="1" t="s">
        <v>28</v>
      </c>
      <c r="H35" s="1" t="s">
        <v>29</v>
      </c>
      <c r="I35" s="2" t="s">
        <v>30</v>
      </c>
    </row>
    <row r="36" spans="1:9">
      <c r="A36" s="172" t="s">
        <v>31</v>
      </c>
      <c r="B36" s="173"/>
      <c r="C36" s="173"/>
      <c r="D36" s="40"/>
      <c r="E36" s="40"/>
      <c r="F36" s="36">
        <f>F37+F40</f>
        <v>3215322.66</v>
      </c>
      <c r="G36" s="36">
        <f>G37+G40</f>
        <v>0</v>
      </c>
      <c r="H36" s="36">
        <f>H37+H40</f>
        <v>1625472.7200000002</v>
      </c>
      <c r="I36" s="64">
        <f>I37+I40</f>
        <v>1589849.9400000002</v>
      </c>
    </row>
    <row r="37" spans="1:9">
      <c r="A37" s="174" t="s">
        <v>32</v>
      </c>
      <c r="B37" s="175"/>
      <c r="C37" s="175"/>
      <c r="D37" s="41"/>
      <c r="E37" s="41"/>
      <c r="F37" s="37">
        <f>F38+F39</f>
        <v>1079211.48</v>
      </c>
      <c r="G37" s="37">
        <f>G38+G39</f>
        <v>0</v>
      </c>
      <c r="H37" s="37">
        <v>1001018.67</v>
      </c>
      <c r="I37" s="63">
        <f>I38+I39</f>
        <v>78192.81</v>
      </c>
    </row>
    <row r="38" spans="1:9">
      <c r="A38" s="174" t="s">
        <v>33</v>
      </c>
      <c r="B38" s="175"/>
      <c r="C38" s="175"/>
      <c r="D38" s="41"/>
      <c r="E38" s="41"/>
      <c r="F38" s="37">
        <v>1061648.8799999999</v>
      </c>
      <c r="G38" s="37">
        <v>0</v>
      </c>
      <c r="H38" s="37">
        <v>983456.07</v>
      </c>
      <c r="I38" s="44">
        <v>78192.81</v>
      </c>
    </row>
    <row r="39" spans="1:9">
      <c r="A39" s="174" t="s">
        <v>34</v>
      </c>
      <c r="B39" s="175"/>
      <c r="C39" s="175"/>
      <c r="D39" s="41"/>
      <c r="E39" s="41"/>
      <c r="F39" s="37">
        <v>17562.599999999999</v>
      </c>
      <c r="G39" s="37">
        <v>0</v>
      </c>
      <c r="H39" s="37">
        <v>17562.599999999999</v>
      </c>
      <c r="I39" s="44">
        <f>F39-G39-H39</f>
        <v>0</v>
      </c>
    </row>
    <row r="40" spans="1:9">
      <c r="A40" s="170" t="s">
        <v>35</v>
      </c>
      <c r="B40" s="171"/>
      <c r="C40" s="171"/>
      <c r="D40" s="41"/>
      <c r="E40" s="41"/>
      <c r="F40" s="37">
        <f>F41+F42</f>
        <v>2136111.1800000002</v>
      </c>
      <c r="G40" s="37">
        <f>G41+G42</f>
        <v>0</v>
      </c>
      <c r="H40" s="37">
        <f>H41+H42</f>
        <v>624454.05000000005</v>
      </c>
      <c r="I40" s="63">
        <f>I41+I42</f>
        <v>1511657.1300000001</v>
      </c>
    </row>
    <row r="41" spans="1:9">
      <c r="A41" s="174" t="s">
        <v>33</v>
      </c>
      <c r="B41" s="175"/>
      <c r="C41" s="175"/>
      <c r="D41" s="41"/>
      <c r="E41" s="41"/>
      <c r="F41" s="37">
        <v>2136111.1800000002</v>
      </c>
      <c r="G41" s="37">
        <v>0</v>
      </c>
      <c r="H41" s="37">
        <v>624454.05000000005</v>
      </c>
      <c r="I41" s="44">
        <f>F41-H41-G41</f>
        <v>1511657.1300000001</v>
      </c>
    </row>
    <row r="42" spans="1:9">
      <c r="A42" s="176" t="s">
        <v>34</v>
      </c>
      <c r="B42" s="177"/>
      <c r="C42" s="177"/>
      <c r="D42" s="43"/>
      <c r="E42" s="43"/>
      <c r="F42" s="42">
        <v>0</v>
      </c>
      <c r="G42" s="42">
        <v>0</v>
      </c>
      <c r="H42" s="42">
        <v>0</v>
      </c>
      <c r="I42" s="44">
        <f>F42-H42-G42</f>
        <v>0</v>
      </c>
    </row>
    <row r="43" spans="1:9">
      <c r="A43" s="165" t="s">
        <v>82</v>
      </c>
      <c r="B43" s="166"/>
      <c r="C43" s="166"/>
      <c r="D43" s="166"/>
      <c r="E43" s="166"/>
      <c r="F43" s="167"/>
      <c r="G43" s="25" t="s">
        <v>4</v>
      </c>
      <c r="H43" s="104" t="s">
        <v>5</v>
      </c>
      <c r="I43" s="129"/>
    </row>
    <row r="44" spans="1:9">
      <c r="A44" s="149" t="s">
        <v>82</v>
      </c>
      <c r="B44" s="150"/>
      <c r="C44" s="150"/>
      <c r="D44" s="150"/>
      <c r="E44" s="150"/>
      <c r="F44" s="33"/>
      <c r="G44" s="33">
        <v>0</v>
      </c>
      <c r="H44" s="151">
        <v>0</v>
      </c>
      <c r="I44" s="119"/>
    </row>
    <row r="45" spans="1:9">
      <c r="A45" s="165" t="s">
        <v>83</v>
      </c>
      <c r="B45" s="166"/>
      <c r="C45" s="166"/>
      <c r="D45" s="166"/>
      <c r="E45" s="166"/>
      <c r="F45" s="167"/>
      <c r="G45" s="25" t="s">
        <v>4</v>
      </c>
      <c r="H45" s="104" t="s">
        <v>5</v>
      </c>
      <c r="I45" s="129"/>
    </row>
    <row r="46" spans="1:9">
      <c r="A46" s="149" t="s">
        <v>83</v>
      </c>
      <c r="B46" s="150"/>
      <c r="C46" s="150"/>
      <c r="D46" s="150"/>
      <c r="E46" s="150"/>
      <c r="F46" s="150"/>
      <c r="G46" s="33">
        <v>0</v>
      </c>
      <c r="H46" s="151">
        <v>0</v>
      </c>
      <c r="I46" s="119"/>
    </row>
    <row r="47" spans="1:9">
      <c r="A47" s="68"/>
      <c r="B47" s="69"/>
      <c r="C47" s="69"/>
      <c r="D47" s="69"/>
      <c r="E47" s="69"/>
      <c r="F47" s="69"/>
      <c r="G47" s="9"/>
      <c r="H47" s="152" t="s">
        <v>36</v>
      </c>
      <c r="I47" s="153"/>
    </row>
    <row r="48" spans="1:9">
      <c r="A48" s="158" t="s">
        <v>57</v>
      </c>
      <c r="B48" s="159"/>
      <c r="C48" s="159"/>
      <c r="D48" s="159"/>
      <c r="E48" s="159"/>
      <c r="F48" s="160"/>
      <c r="G48" s="156" t="s">
        <v>38</v>
      </c>
      <c r="H48" s="154" t="s">
        <v>39</v>
      </c>
      <c r="I48" s="147" t="s">
        <v>40</v>
      </c>
    </row>
    <row r="49" spans="1:11">
      <c r="A49" s="161"/>
      <c r="B49" s="162"/>
      <c r="C49" s="162"/>
      <c r="D49" s="162"/>
      <c r="E49" s="162"/>
      <c r="F49" s="163"/>
      <c r="G49" s="157"/>
      <c r="H49" s="155"/>
      <c r="I49" s="148"/>
    </row>
    <row r="50" spans="1:11">
      <c r="A50" s="186" t="s">
        <v>45</v>
      </c>
      <c r="B50" s="187"/>
      <c r="C50" s="187"/>
      <c r="D50" s="187"/>
      <c r="E50" s="187"/>
      <c r="F50" s="188"/>
      <c r="G50" s="65" t="s">
        <v>96</v>
      </c>
      <c r="H50" s="54">
        <v>0.25</v>
      </c>
      <c r="I50" s="55">
        <v>0.18920000000000001</v>
      </c>
    </row>
    <row r="51" spans="1:11" hidden="1">
      <c r="A51" s="196" t="s">
        <v>41</v>
      </c>
      <c r="B51" s="197"/>
      <c r="C51" s="197"/>
      <c r="D51" s="197"/>
      <c r="E51" s="197"/>
      <c r="F51" s="198"/>
      <c r="G51" s="45">
        <f>4602.03+41023.89+151.33</f>
        <v>45777.25</v>
      </c>
      <c r="H51" s="46">
        <v>0.6</v>
      </c>
      <c r="I51" s="47">
        <f>(23937.49+8893.32)/G51</f>
        <v>0.71718615687923581</v>
      </c>
    </row>
    <row r="52" spans="1:11">
      <c r="A52" s="170" t="s">
        <v>58</v>
      </c>
      <c r="B52" s="171"/>
      <c r="C52" s="171"/>
      <c r="D52" s="171"/>
      <c r="E52" s="171"/>
      <c r="F52" s="215"/>
      <c r="G52" s="59">
        <v>4964774.05</v>
      </c>
      <c r="H52" s="60">
        <v>0.6</v>
      </c>
      <c r="I52" s="61">
        <v>0.48880000000000001</v>
      </c>
    </row>
    <row r="53" spans="1:11">
      <c r="A53" s="226" t="s">
        <v>49</v>
      </c>
      <c r="B53" s="227"/>
      <c r="C53" s="227"/>
      <c r="D53" s="227"/>
      <c r="E53" s="227"/>
      <c r="F53" s="228"/>
      <c r="G53" s="56" t="s">
        <v>55</v>
      </c>
      <c r="H53" s="216" t="s">
        <v>52</v>
      </c>
      <c r="I53" s="217"/>
    </row>
    <row r="54" spans="1:11">
      <c r="A54" s="186" t="s">
        <v>50</v>
      </c>
      <c r="B54" s="187"/>
      <c r="C54" s="187"/>
      <c r="D54" s="187"/>
      <c r="E54" s="187"/>
      <c r="F54" s="188"/>
      <c r="G54" s="57">
        <v>83486.16</v>
      </c>
      <c r="H54" s="89">
        <v>149707.57999999999</v>
      </c>
      <c r="I54" s="90"/>
      <c r="K54" s="30"/>
    </row>
    <row r="55" spans="1:11">
      <c r="A55" s="183" t="s">
        <v>51</v>
      </c>
      <c r="B55" s="184"/>
      <c r="C55" s="184"/>
      <c r="D55" s="184"/>
      <c r="E55" s="184"/>
      <c r="F55" s="185"/>
      <c r="G55" s="58">
        <v>0</v>
      </c>
      <c r="H55" s="231">
        <v>149707.57999999999</v>
      </c>
      <c r="I55" s="232"/>
      <c r="K55" s="30"/>
    </row>
    <row r="56" spans="1:11" ht="10.5" customHeight="1">
      <c r="A56" s="48"/>
      <c r="B56" s="49"/>
      <c r="C56" s="49"/>
      <c r="D56" s="49"/>
      <c r="E56" s="49"/>
      <c r="F56" s="49"/>
      <c r="G56" s="50"/>
      <c r="H56" s="229" t="s">
        <v>36</v>
      </c>
      <c r="I56" s="230"/>
    </row>
    <row r="57" spans="1:11">
      <c r="A57" s="218" t="s">
        <v>42</v>
      </c>
      <c r="B57" s="219"/>
      <c r="C57" s="219"/>
      <c r="D57" s="219"/>
      <c r="E57" s="219"/>
      <c r="F57" s="220"/>
      <c r="G57" s="199" t="s">
        <v>38</v>
      </c>
      <c r="H57" s="233" t="s">
        <v>39</v>
      </c>
      <c r="I57" s="224" t="s">
        <v>40</v>
      </c>
    </row>
    <row r="58" spans="1:11">
      <c r="A58" s="221"/>
      <c r="B58" s="222"/>
      <c r="C58" s="222"/>
      <c r="D58" s="222"/>
      <c r="E58" s="222"/>
      <c r="F58" s="223"/>
      <c r="G58" s="200"/>
      <c r="H58" s="234"/>
      <c r="I58" s="225"/>
    </row>
    <row r="59" spans="1:11" ht="17.25" customHeight="1" thickBot="1">
      <c r="A59" s="176" t="s">
        <v>94</v>
      </c>
      <c r="B59" s="177"/>
      <c r="C59" s="177"/>
      <c r="D59" s="43"/>
      <c r="E59" s="43"/>
      <c r="F59" s="43"/>
      <c r="G59" s="51">
        <v>8184447.5099999998</v>
      </c>
      <c r="H59" s="52">
        <v>0.15</v>
      </c>
      <c r="I59" s="53">
        <v>0.22969999999999999</v>
      </c>
    </row>
    <row r="60" spans="1:11" ht="18" customHeight="1">
      <c r="A60" s="246" t="s">
        <v>79</v>
      </c>
      <c r="B60" s="246"/>
      <c r="C60" s="246"/>
      <c r="D60" s="246"/>
      <c r="E60" s="246"/>
      <c r="F60" s="246"/>
      <c r="G60" s="246"/>
      <c r="H60" s="246"/>
      <c r="I60" s="246"/>
    </row>
    <row r="61" spans="1:11">
      <c r="A61" s="181" t="s">
        <v>97</v>
      </c>
      <c r="B61" s="181"/>
      <c r="C61" s="181"/>
      <c r="D61" s="181"/>
      <c r="E61" s="181"/>
      <c r="F61" s="181"/>
      <c r="G61" s="181"/>
      <c r="H61" s="181"/>
      <c r="I61" s="181"/>
    </row>
    <row r="62" spans="1:11" hidden="1">
      <c r="A62" s="235"/>
      <c r="B62" s="235"/>
      <c r="C62" s="235"/>
      <c r="D62" s="235"/>
      <c r="E62" s="235"/>
      <c r="F62" s="235"/>
      <c r="G62" s="235"/>
      <c r="H62" s="235"/>
      <c r="I62" s="235"/>
    </row>
    <row r="63" spans="1:11" hidden="1">
      <c r="A63" s="235"/>
      <c r="B63" s="235"/>
      <c r="C63" s="235"/>
      <c r="D63" s="235"/>
      <c r="E63" s="235"/>
      <c r="F63" s="235"/>
      <c r="G63" s="235"/>
      <c r="H63" s="235"/>
      <c r="I63" s="235"/>
    </row>
    <row r="65" spans="1:9" ht="15.75" hidden="1">
      <c r="A65" s="182" t="s">
        <v>59</v>
      </c>
      <c r="B65" s="182"/>
      <c r="C65" s="182"/>
      <c r="D65" s="182"/>
      <c r="E65" s="182"/>
      <c r="F65" s="182"/>
      <c r="G65" s="182"/>
      <c r="H65" s="182"/>
      <c r="I65" s="182"/>
    </row>
    <row r="66" spans="1:9" hidden="1">
      <c r="A66" s="239" t="s">
        <v>0</v>
      </c>
      <c r="B66" s="239"/>
      <c r="C66" s="239"/>
      <c r="D66" s="239"/>
      <c r="E66" s="239"/>
      <c r="F66" s="239"/>
      <c r="G66" s="239"/>
      <c r="H66" s="239"/>
      <c r="I66" s="239"/>
    </row>
    <row r="67" spans="1:9" hidden="1">
      <c r="A67" s="239" t="s">
        <v>1</v>
      </c>
      <c r="B67" s="239"/>
      <c r="C67" s="239"/>
      <c r="D67" s="239"/>
      <c r="E67" s="239"/>
      <c r="F67" s="239"/>
      <c r="G67" s="239"/>
      <c r="H67" s="239"/>
      <c r="I67" s="239"/>
    </row>
    <row r="68" spans="1:9" ht="13.5" hidden="1" thickBot="1">
      <c r="A68" s="239" t="s">
        <v>68</v>
      </c>
      <c r="B68" s="239"/>
      <c r="C68" s="239"/>
      <c r="D68" s="239"/>
      <c r="E68" s="239"/>
      <c r="F68" s="239"/>
      <c r="G68" s="239"/>
      <c r="H68" s="239"/>
      <c r="I68" s="239"/>
    </row>
    <row r="69" spans="1:9" ht="13.5" hidden="1" thickBot="1">
      <c r="A69" s="85" t="s">
        <v>2</v>
      </c>
      <c r="B69" s="86"/>
      <c r="C69" s="86"/>
      <c r="D69" s="86"/>
      <c r="E69" s="84"/>
      <c r="F69" s="84"/>
      <c r="G69" s="7"/>
      <c r="H69" s="78">
        <v>1</v>
      </c>
      <c r="I69" s="79"/>
    </row>
    <row r="70" spans="1:9" hidden="1">
      <c r="A70" s="193" t="s">
        <v>3</v>
      </c>
      <c r="B70" s="194"/>
      <c r="C70" s="194"/>
      <c r="D70" s="195"/>
      <c r="E70" s="104" t="s">
        <v>4</v>
      </c>
      <c r="F70" s="194"/>
      <c r="G70" s="195"/>
      <c r="H70" s="104" t="s">
        <v>5</v>
      </c>
      <c r="I70" s="105"/>
    </row>
    <row r="71" spans="1:9" hidden="1">
      <c r="A71" s="68" t="s">
        <v>6</v>
      </c>
      <c r="B71" s="69"/>
      <c r="C71" s="69"/>
      <c r="D71" s="189"/>
      <c r="E71" s="201"/>
      <c r="F71" s="202"/>
      <c r="G71" s="203"/>
      <c r="H71" s="89">
        <f>H7</f>
        <v>115086000</v>
      </c>
      <c r="I71" s="90"/>
    </row>
    <row r="72" spans="1:9" hidden="1">
      <c r="A72" s="70" t="s">
        <v>7</v>
      </c>
      <c r="B72" s="71"/>
      <c r="C72" s="71"/>
      <c r="D72" s="236"/>
      <c r="E72" s="237"/>
      <c r="F72" s="238"/>
      <c r="G72" s="91"/>
      <c r="H72" s="87">
        <f>H71</f>
        <v>115086000</v>
      </c>
      <c r="I72" s="101"/>
    </row>
    <row r="73" spans="1:9" hidden="1">
      <c r="A73" s="70" t="s">
        <v>8</v>
      </c>
      <c r="B73" s="71"/>
      <c r="C73" s="71"/>
      <c r="D73" s="236"/>
      <c r="E73" s="87">
        <f>H73-H9</f>
        <v>-57638384.480000004</v>
      </c>
      <c r="F73" s="242"/>
      <c r="G73" s="75"/>
      <c r="H73" s="87">
        <v>2040345.41</v>
      </c>
      <c r="I73" s="101"/>
    </row>
    <row r="74" spans="1:9" hidden="1">
      <c r="A74" s="70" t="s">
        <v>9</v>
      </c>
      <c r="B74" s="71"/>
      <c r="C74" s="71"/>
      <c r="D74" s="236"/>
      <c r="E74" s="237" t="s">
        <v>10</v>
      </c>
      <c r="F74" s="238"/>
      <c r="G74" s="91"/>
      <c r="H74" s="237" t="s">
        <v>10</v>
      </c>
      <c r="I74" s="88"/>
    </row>
    <row r="75" spans="1:9" hidden="1">
      <c r="A75" s="92" t="s">
        <v>11</v>
      </c>
      <c r="B75" s="93"/>
      <c r="C75" s="93"/>
      <c r="D75" s="204"/>
      <c r="E75" s="110">
        <f>IF((E79&gt;E73),E79-E73,0)</f>
        <v>0</v>
      </c>
      <c r="F75" s="247"/>
      <c r="G75" s="97"/>
      <c r="H75" s="110">
        <f>IF((H79&gt;H73),H79-H73,0)</f>
        <v>0</v>
      </c>
      <c r="I75" s="111"/>
    </row>
    <row r="76" spans="1:9" hidden="1">
      <c r="A76" s="178" t="s">
        <v>12</v>
      </c>
      <c r="B76" s="179"/>
      <c r="C76" s="179"/>
      <c r="D76" s="180"/>
      <c r="E76" s="106" t="s">
        <v>4</v>
      </c>
      <c r="F76" s="179"/>
      <c r="G76" s="180"/>
      <c r="H76" s="106" t="s">
        <v>5</v>
      </c>
      <c r="I76" s="107"/>
    </row>
    <row r="77" spans="1:9" hidden="1">
      <c r="A77" s="68" t="s">
        <v>13</v>
      </c>
      <c r="B77" s="69"/>
      <c r="C77" s="69"/>
      <c r="D77" s="189"/>
      <c r="E77" s="87" t="s">
        <v>24</v>
      </c>
      <c r="F77" s="242"/>
      <c r="G77" s="75"/>
      <c r="H77" s="89">
        <f>H71</f>
        <v>115086000</v>
      </c>
      <c r="I77" s="90"/>
    </row>
    <row r="78" spans="1:9" hidden="1">
      <c r="A78" s="70" t="s">
        <v>14</v>
      </c>
      <c r="B78" s="71"/>
      <c r="C78" s="71"/>
      <c r="D78" s="236"/>
      <c r="E78" s="87">
        <f>H78-H14</f>
        <v>-119235549.73</v>
      </c>
      <c r="F78" s="242"/>
      <c r="G78" s="75"/>
      <c r="H78" s="87">
        <v>6664947.4199999999</v>
      </c>
      <c r="I78" s="101"/>
    </row>
    <row r="79" spans="1:9" hidden="1">
      <c r="A79" s="70" t="s">
        <v>15</v>
      </c>
      <c r="B79" s="71"/>
      <c r="C79" s="71"/>
      <c r="D79" s="236"/>
      <c r="E79" s="87">
        <f>H79-H15</f>
        <v>-59535367.350000001</v>
      </c>
      <c r="F79" s="242"/>
      <c r="G79" s="75"/>
      <c r="H79" s="87">
        <v>2000736.49</v>
      </c>
      <c r="I79" s="101"/>
    </row>
    <row r="80" spans="1:9" hidden="1">
      <c r="A80" s="70" t="s">
        <v>16</v>
      </c>
      <c r="B80" s="71"/>
      <c r="C80" s="71"/>
      <c r="D80" s="236"/>
      <c r="E80" s="87">
        <f>H80-H16</f>
        <v>-42261303.659999996</v>
      </c>
      <c r="F80" s="242"/>
      <c r="G80" s="75"/>
      <c r="H80" s="87">
        <v>1763235.53</v>
      </c>
      <c r="I80" s="101"/>
    </row>
    <row r="81" spans="1:11" hidden="1">
      <c r="A81" s="92" t="s">
        <v>17</v>
      </c>
      <c r="B81" s="93"/>
      <c r="C81" s="93"/>
      <c r="D81" s="204"/>
      <c r="E81" s="110">
        <f>IF((E73&gt;E79),E73-E79,0)</f>
        <v>1896982.8699999973</v>
      </c>
      <c r="F81" s="247"/>
      <c r="G81" s="97"/>
      <c r="H81" s="110">
        <f>IF((H73&gt;H79),H73-H79,0)</f>
        <v>39608.919999999925</v>
      </c>
      <c r="I81" s="111"/>
    </row>
    <row r="82" spans="1:11" hidden="1">
      <c r="A82" s="178" t="s">
        <v>18</v>
      </c>
      <c r="B82" s="179"/>
      <c r="C82" s="179"/>
      <c r="D82" s="180"/>
      <c r="E82" s="106" t="s">
        <v>4</v>
      </c>
      <c r="F82" s="179"/>
      <c r="G82" s="180"/>
      <c r="H82" s="106" t="s">
        <v>5</v>
      </c>
      <c r="I82" s="107"/>
    </row>
    <row r="83" spans="1:11" hidden="1">
      <c r="A83" s="68" t="s">
        <v>15</v>
      </c>
      <c r="B83" s="69"/>
      <c r="C83" s="69"/>
      <c r="D83" s="189"/>
      <c r="E83" s="89">
        <f>E79</f>
        <v>-59535367.350000001</v>
      </c>
      <c r="F83" s="240"/>
      <c r="G83" s="241"/>
      <c r="H83" s="89">
        <f>H79</f>
        <v>2000736.49</v>
      </c>
      <c r="I83" s="90"/>
    </row>
    <row r="84" spans="1:11" hidden="1">
      <c r="A84" s="92" t="s">
        <v>16</v>
      </c>
      <c r="B84" s="93"/>
      <c r="C84" s="93"/>
      <c r="D84" s="204"/>
      <c r="E84" s="110">
        <f>E80</f>
        <v>-42261303.659999996</v>
      </c>
      <c r="F84" s="247"/>
      <c r="G84" s="97"/>
      <c r="H84" s="110">
        <f>H80</f>
        <v>1763235.53</v>
      </c>
      <c r="I84" s="111"/>
    </row>
    <row r="85" spans="1:11" hidden="1">
      <c r="A85" s="116" t="s">
        <v>19</v>
      </c>
      <c r="B85" s="117"/>
      <c r="C85" s="117"/>
      <c r="D85" s="117"/>
      <c r="E85" s="117"/>
      <c r="F85" s="117"/>
      <c r="G85" s="124"/>
      <c r="H85" s="106" t="s">
        <v>5</v>
      </c>
      <c r="I85" s="107"/>
    </row>
    <row r="86" spans="1:11" hidden="1">
      <c r="A86" s="127" t="s">
        <v>20</v>
      </c>
      <c r="B86" s="128"/>
      <c r="C86" s="128"/>
      <c r="D86" s="128"/>
      <c r="E86" s="128"/>
      <c r="F86" s="128"/>
      <c r="G86" s="14"/>
      <c r="H86" s="118">
        <v>6569542.1400000006</v>
      </c>
      <c r="I86" s="119"/>
    </row>
    <row r="87" spans="1:11" hidden="1">
      <c r="A87" s="190" t="s">
        <v>21</v>
      </c>
      <c r="B87" s="191"/>
      <c r="C87" s="192"/>
      <c r="D87" s="145" t="s">
        <v>47</v>
      </c>
      <c r="E87" s="191"/>
      <c r="F87" s="192"/>
      <c r="G87" s="135" t="s">
        <v>22</v>
      </c>
      <c r="H87" s="145" t="s">
        <v>48</v>
      </c>
      <c r="I87" s="146"/>
    </row>
    <row r="88" spans="1:11" hidden="1">
      <c r="A88" s="193"/>
      <c r="B88" s="194"/>
      <c r="C88" s="195"/>
      <c r="D88" s="104"/>
      <c r="E88" s="194"/>
      <c r="F88" s="195"/>
      <c r="G88" s="136"/>
      <c r="H88" s="104"/>
      <c r="I88" s="105"/>
    </row>
    <row r="89" spans="1:11" hidden="1">
      <c r="A89" s="68" t="s">
        <v>23</v>
      </c>
      <c r="B89" s="69"/>
      <c r="C89" s="189"/>
      <c r="D89" s="89">
        <f>F33</f>
        <v>0</v>
      </c>
      <c r="E89" s="240"/>
      <c r="F89" s="241"/>
      <c r="G89" s="12">
        <v>-5944.81</v>
      </c>
      <c r="H89" s="143" t="e">
        <f>G89/D89</f>
        <v>#DIV/0!</v>
      </c>
      <c r="I89" s="144"/>
    </row>
    <row r="90" spans="1:11" hidden="1">
      <c r="A90" s="92" t="s">
        <v>25</v>
      </c>
      <c r="B90" s="93"/>
      <c r="C90" s="204"/>
      <c r="D90" s="110">
        <f>F34</f>
        <v>0</v>
      </c>
      <c r="E90" s="247"/>
      <c r="F90" s="97"/>
      <c r="G90" s="16">
        <v>261802.62</v>
      </c>
      <c r="H90" s="168">
        <v>1.4383999999999999</v>
      </c>
      <c r="I90" s="169"/>
    </row>
    <row r="91" spans="1:11" ht="18" hidden="1">
      <c r="A91" s="178" t="s">
        <v>26</v>
      </c>
      <c r="B91" s="179"/>
      <c r="C91" s="180"/>
      <c r="D91" s="106" t="s">
        <v>27</v>
      </c>
      <c r="E91" s="179"/>
      <c r="F91" s="180"/>
      <c r="G91" s="1" t="s">
        <v>28</v>
      </c>
      <c r="H91" s="1" t="s">
        <v>29</v>
      </c>
      <c r="I91" s="2" t="s">
        <v>30</v>
      </c>
    </row>
    <row r="92" spans="1:11" hidden="1">
      <c r="A92" s="68" t="s">
        <v>31</v>
      </c>
      <c r="B92" s="69"/>
      <c r="C92" s="189"/>
      <c r="D92" s="89">
        <f>D93+D96</f>
        <v>3215322.66</v>
      </c>
      <c r="E92" s="240"/>
      <c r="F92" s="241"/>
      <c r="G92" s="12">
        <f>G93+G96</f>
        <v>0</v>
      </c>
      <c r="H92" s="12">
        <f>H94+H97</f>
        <v>299779.62</v>
      </c>
      <c r="I92" s="18">
        <f>I94+I96</f>
        <v>2896581.14</v>
      </c>
      <c r="K92" s="30"/>
    </row>
    <row r="93" spans="1:11" hidden="1">
      <c r="A93" s="70" t="s">
        <v>32</v>
      </c>
      <c r="B93" s="71"/>
      <c r="C93" s="236"/>
      <c r="D93" s="87">
        <f>D94+D95</f>
        <v>1079211.48</v>
      </c>
      <c r="E93" s="242"/>
      <c r="F93" s="75"/>
      <c r="G93" s="12">
        <v>0</v>
      </c>
      <c r="H93" s="12">
        <f>H94+H95</f>
        <v>16258.4</v>
      </c>
      <c r="I93" s="18">
        <f>D93-G93-H93</f>
        <v>1062953.08</v>
      </c>
    </row>
    <row r="94" spans="1:11" hidden="1">
      <c r="A94" s="70" t="s">
        <v>33</v>
      </c>
      <c r="B94" s="71"/>
      <c r="C94" s="236"/>
      <c r="D94" s="87">
        <f>F38</f>
        <v>1061648.8799999999</v>
      </c>
      <c r="E94" s="242"/>
      <c r="F94" s="75"/>
      <c r="G94" s="12">
        <v>1399.29</v>
      </c>
      <c r="H94" s="12">
        <v>16258.4</v>
      </c>
      <c r="I94" s="18">
        <f>D94-G94-H94</f>
        <v>1043991.1899999998</v>
      </c>
    </row>
    <row r="95" spans="1:11" hidden="1">
      <c r="A95" s="70" t="s">
        <v>34</v>
      </c>
      <c r="B95" s="71"/>
      <c r="C95" s="236"/>
      <c r="D95" s="87">
        <f>F39</f>
        <v>17562.599999999999</v>
      </c>
      <c r="E95" s="242"/>
      <c r="F95" s="75"/>
      <c r="G95" s="12">
        <v>0</v>
      </c>
      <c r="H95" s="12">
        <v>0</v>
      </c>
      <c r="I95" s="18">
        <f>D95-G95-H95</f>
        <v>17562.599999999999</v>
      </c>
    </row>
    <row r="96" spans="1:11" hidden="1">
      <c r="A96" s="98" t="s">
        <v>35</v>
      </c>
      <c r="B96" s="99"/>
      <c r="C96" s="243"/>
      <c r="D96" s="87">
        <f>D97+D98</f>
        <v>2136111.1800000002</v>
      </c>
      <c r="E96" s="242"/>
      <c r="F96" s="75"/>
      <c r="G96" s="12">
        <v>0</v>
      </c>
      <c r="H96" s="12">
        <f>H97</f>
        <v>283521.21999999997</v>
      </c>
      <c r="I96" s="18">
        <f>I97+I98</f>
        <v>1852589.9500000004</v>
      </c>
    </row>
    <row r="97" spans="1:9" hidden="1">
      <c r="A97" s="70" t="s">
        <v>33</v>
      </c>
      <c r="B97" s="71"/>
      <c r="C97" s="236"/>
      <c r="D97" s="87">
        <f>F41</f>
        <v>2136111.1800000002</v>
      </c>
      <c r="E97" s="242"/>
      <c r="F97" s="75"/>
      <c r="G97" s="12">
        <v>0.01</v>
      </c>
      <c r="H97" s="31">
        <v>283521.21999999997</v>
      </c>
      <c r="I97" s="18">
        <f>D97-G97-H97</f>
        <v>1852589.9500000004</v>
      </c>
    </row>
    <row r="98" spans="1:9" hidden="1">
      <c r="A98" s="92" t="s">
        <v>34</v>
      </c>
      <c r="B98" s="93"/>
      <c r="C98" s="204"/>
      <c r="D98" s="87">
        <f>F42</f>
        <v>0</v>
      </c>
      <c r="E98" s="242"/>
      <c r="F98" s="75"/>
      <c r="G98" s="16">
        <v>0</v>
      </c>
      <c r="H98" s="32">
        <v>0</v>
      </c>
      <c r="I98" s="19">
        <v>0</v>
      </c>
    </row>
    <row r="99" spans="1:9" hidden="1">
      <c r="A99" s="127"/>
      <c r="B99" s="128"/>
      <c r="C99" s="128"/>
      <c r="D99" s="69"/>
      <c r="E99" s="69"/>
      <c r="F99" s="69"/>
      <c r="G99" s="9"/>
      <c r="H99" s="152" t="s">
        <v>36</v>
      </c>
      <c r="I99" s="153"/>
    </row>
    <row r="100" spans="1:9" hidden="1">
      <c r="A100" s="190" t="s">
        <v>37</v>
      </c>
      <c r="B100" s="191"/>
      <c r="C100" s="191"/>
      <c r="D100" s="206" t="s">
        <v>38</v>
      </c>
      <c r="E100" s="207"/>
      <c r="F100" s="207"/>
      <c r="G100" s="208"/>
      <c r="H100" s="154" t="s">
        <v>39</v>
      </c>
      <c r="I100" s="147" t="s">
        <v>40</v>
      </c>
    </row>
    <row r="101" spans="1:9" hidden="1">
      <c r="A101" s="193"/>
      <c r="B101" s="194"/>
      <c r="C101" s="194"/>
      <c r="D101" s="209"/>
      <c r="E101" s="210"/>
      <c r="F101" s="210"/>
      <c r="G101" s="211"/>
      <c r="H101" s="244"/>
      <c r="I101" s="148"/>
    </row>
    <row r="102" spans="1:9" hidden="1">
      <c r="A102" s="255" t="s">
        <v>45</v>
      </c>
      <c r="B102" s="256"/>
      <c r="C102" s="256"/>
      <c r="D102" s="262">
        <v>512140.63</v>
      </c>
      <c r="E102" s="263"/>
      <c r="F102" s="263"/>
      <c r="G102" s="264"/>
      <c r="H102" s="20">
        <v>0.25</v>
      </c>
      <c r="I102" s="21">
        <v>0.26740000000000003</v>
      </c>
    </row>
    <row r="103" spans="1:9" hidden="1">
      <c r="A103" s="250" t="s">
        <v>41</v>
      </c>
      <c r="B103" s="251"/>
      <c r="C103" s="251"/>
      <c r="D103" s="74">
        <f>9718.65+84903.34+377.83</f>
        <v>94999.819999999992</v>
      </c>
      <c r="E103" s="242"/>
      <c r="F103" s="242"/>
      <c r="G103" s="249"/>
      <c r="H103" s="20">
        <v>0.6</v>
      </c>
      <c r="I103" s="22">
        <f>(21707.27+102031.73)/D103</f>
        <v>1.3025182574030141</v>
      </c>
    </row>
    <row r="104" spans="1:9" hidden="1">
      <c r="A104" s="260" t="s">
        <v>46</v>
      </c>
      <c r="B104" s="261"/>
      <c r="C104" s="261"/>
      <c r="D104" s="212">
        <v>76447.59</v>
      </c>
      <c r="E104" s="213"/>
      <c r="F104" s="213"/>
      <c r="G104" s="214"/>
      <c r="H104" s="23">
        <v>0.6</v>
      </c>
      <c r="I104" s="24">
        <v>0.67710000000000004</v>
      </c>
    </row>
    <row r="105" spans="1:9" hidden="1">
      <c r="A105" s="28"/>
      <c r="B105" s="29"/>
      <c r="C105" s="152"/>
      <c r="D105" s="238"/>
      <c r="E105" s="238"/>
      <c r="F105" s="238"/>
      <c r="G105" s="238"/>
      <c r="H105" s="152" t="s">
        <v>36</v>
      </c>
      <c r="I105" s="205"/>
    </row>
    <row r="106" spans="1:9" hidden="1">
      <c r="A106" s="190" t="s">
        <v>42</v>
      </c>
      <c r="B106" s="191"/>
      <c r="C106" s="191"/>
      <c r="D106" s="206" t="s">
        <v>38</v>
      </c>
      <c r="E106" s="207"/>
      <c r="F106" s="207"/>
      <c r="G106" s="208"/>
      <c r="H106" s="154" t="s">
        <v>39</v>
      </c>
      <c r="I106" s="245" t="s">
        <v>40</v>
      </c>
    </row>
    <row r="107" spans="1:9" hidden="1">
      <c r="A107" s="193"/>
      <c r="B107" s="194"/>
      <c r="C107" s="194"/>
      <c r="D107" s="209"/>
      <c r="E107" s="210"/>
      <c r="F107" s="210"/>
      <c r="G107" s="211"/>
      <c r="H107" s="244"/>
      <c r="I107" s="148"/>
    </row>
    <row r="108" spans="1:9" hidden="1">
      <c r="A108" s="252" t="s">
        <v>43</v>
      </c>
      <c r="B108" s="253"/>
      <c r="C108" s="254"/>
      <c r="D108" s="247">
        <v>308545.34999999998</v>
      </c>
      <c r="E108" s="247"/>
      <c r="F108" s="247"/>
      <c r="G108" s="97"/>
      <c r="H108" s="26">
        <v>0.15</v>
      </c>
      <c r="I108" s="27">
        <v>0.16109999999999999</v>
      </c>
    </row>
    <row r="109" spans="1:9" ht="13.5" hidden="1" thickBot="1">
      <c r="A109" s="257" t="s">
        <v>53</v>
      </c>
      <c r="B109" s="258"/>
      <c r="C109" s="258"/>
      <c r="D109" s="258"/>
      <c r="E109" s="258"/>
      <c r="F109" s="258"/>
      <c r="G109" s="258"/>
      <c r="H109" s="258"/>
      <c r="I109" s="259"/>
    </row>
    <row r="110" spans="1:9" hidden="1">
      <c r="A110" s="265" t="s">
        <v>65</v>
      </c>
      <c r="B110" s="265"/>
      <c r="C110" s="265"/>
      <c r="D110" s="265"/>
      <c r="E110" s="265"/>
      <c r="F110" s="265"/>
      <c r="G110" s="265"/>
      <c r="H110" s="265"/>
      <c r="I110" s="265"/>
    </row>
    <row r="111" spans="1:9" hidden="1">
      <c r="A111" s="181" t="s">
        <v>67</v>
      </c>
      <c r="B111" s="181"/>
      <c r="C111" s="181"/>
      <c r="D111" s="181"/>
      <c r="E111" s="181"/>
      <c r="F111" s="181"/>
      <c r="G111" s="181"/>
      <c r="H111" s="181"/>
      <c r="I111" s="181"/>
    </row>
    <row r="112" spans="1:9" hidden="1">
      <c r="A112" s="235" t="s">
        <v>60</v>
      </c>
      <c r="B112" s="235"/>
      <c r="C112" s="235"/>
      <c r="D112" s="235" t="s">
        <v>61</v>
      </c>
      <c r="E112" s="235"/>
      <c r="F112" s="235"/>
      <c r="G112" s="235"/>
      <c r="H112" s="235" t="s">
        <v>63</v>
      </c>
      <c r="I112" s="235"/>
    </row>
    <row r="113" spans="1:9" hidden="1">
      <c r="A113" s="235" t="s">
        <v>44</v>
      </c>
      <c r="B113" s="235"/>
      <c r="C113" s="235"/>
      <c r="D113" s="248" t="s">
        <v>62</v>
      </c>
      <c r="E113" s="248"/>
      <c r="F113" s="248"/>
      <c r="G113" s="248"/>
      <c r="H113" s="235" t="s">
        <v>64</v>
      </c>
      <c r="I113" s="235"/>
    </row>
    <row r="114" spans="1:9" hidden="1"/>
    <row r="115" spans="1:9" ht="15.75" hidden="1">
      <c r="A115" s="182" t="s">
        <v>59</v>
      </c>
      <c r="B115" s="182"/>
      <c r="C115" s="182"/>
      <c r="D115" s="182"/>
      <c r="E115" s="182"/>
      <c r="F115" s="182"/>
      <c r="G115" s="182"/>
      <c r="H115" s="182"/>
      <c r="I115" s="182"/>
    </row>
    <row r="116" spans="1:9" hidden="1">
      <c r="A116" s="239" t="s">
        <v>0</v>
      </c>
      <c r="B116" s="239"/>
      <c r="C116" s="239"/>
      <c r="D116" s="239"/>
      <c r="E116" s="239"/>
      <c r="F116" s="239"/>
      <c r="G116" s="239"/>
      <c r="H116" s="239"/>
      <c r="I116" s="239"/>
    </row>
    <row r="117" spans="1:9" hidden="1">
      <c r="A117" s="239" t="s">
        <v>1</v>
      </c>
      <c r="B117" s="239"/>
      <c r="C117" s="239"/>
      <c r="D117" s="239"/>
      <c r="E117" s="239"/>
      <c r="F117" s="239"/>
      <c r="G117" s="239"/>
      <c r="H117" s="239"/>
      <c r="I117" s="239"/>
    </row>
    <row r="118" spans="1:9" ht="13.5" hidden="1" thickBot="1">
      <c r="A118" s="239" t="s">
        <v>69</v>
      </c>
      <c r="B118" s="239"/>
      <c r="C118" s="239"/>
      <c r="D118" s="239"/>
      <c r="E118" s="239"/>
      <c r="F118" s="239"/>
      <c r="G118" s="239"/>
      <c r="H118" s="239"/>
      <c r="I118" s="239"/>
    </row>
    <row r="119" spans="1:9" ht="13.5" hidden="1" thickBot="1">
      <c r="A119" s="85" t="s">
        <v>2</v>
      </c>
      <c r="B119" s="86"/>
      <c r="C119" s="86"/>
      <c r="D119" s="86"/>
      <c r="E119" s="84"/>
      <c r="F119" s="84"/>
      <c r="G119" s="7"/>
      <c r="H119" s="78">
        <v>1</v>
      </c>
      <c r="I119" s="79"/>
    </row>
    <row r="120" spans="1:9" hidden="1">
      <c r="A120" s="193" t="s">
        <v>3</v>
      </c>
      <c r="B120" s="194"/>
      <c r="C120" s="194"/>
      <c r="D120" s="195"/>
      <c r="E120" s="104" t="s">
        <v>4</v>
      </c>
      <c r="F120" s="194"/>
      <c r="G120" s="195"/>
      <c r="H120" s="104" t="s">
        <v>5</v>
      </c>
      <c r="I120" s="105"/>
    </row>
    <row r="121" spans="1:9" hidden="1">
      <c r="A121" s="68" t="s">
        <v>6</v>
      </c>
      <c r="B121" s="69"/>
      <c r="C121" s="69"/>
      <c r="D121" s="189"/>
      <c r="E121" s="201"/>
      <c r="F121" s="202"/>
      <c r="G121" s="203"/>
      <c r="H121" s="89">
        <v>6000000</v>
      </c>
      <c r="I121" s="90"/>
    </row>
    <row r="122" spans="1:9" hidden="1">
      <c r="A122" s="70" t="s">
        <v>7</v>
      </c>
      <c r="B122" s="71"/>
      <c r="C122" s="71"/>
      <c r="D122" s="236"/>
      <c r="E122" s="237"/>
      <c r="F122" s="238"/>
      <c r="G122" s="91"/>
      <c r="H122" s="87">
        <f>H121</f>
        <v>6000000</v>
      </c>
      <c r="I122" s="101"/>
    </row>
    <row r="123" spans="1:9" hidden="1">
      <c r="A123" s="70" t="s">
        <v>8</v>
      </c>
      <c r="B123" s="71"/>
      <c r="C123" s="71"/>
      <c r="D123" s="236"/>
      <c r="E123" s="87">
        <f>H123-H73</f>
        <v>1066872.6700000002</v>
      </c>
      <c r="F123" s="242"/>
      <c r="G123" s="75"/>
      <c r="H123" s="87">
        <v>3107218.08</v>
      </c>
      <c r="I123" s="101"/>
    </row>
    <row r="124" spans="1:9" hidden="1">
      <c r="A124" s="70" t="s">
        <v>9</v>
      </c>
      <c r="B124" s="71"/>
      <c r="C124" s="71"/>
      <c r="D124" s="236"/>
      <c r="E124" s="237" t="s">
        <v>10</v>
      </c>
      <c r="F124" s="238"/>
      <c r="G124" s="91"/>
      <c r="H124" s="237" t="s">
        <v>10</v>
      </c>
      <c r="I124" s="88"/>
    </row>
    <row r="125" spans="1:9" hidden="1">
      <c r="A125" s="92" t="s">
        <v>11</v>
      </c>
      <c r="B125" s="93"/>
      <c r="C125" s="93"/>
      <c r="D125" s="204"/>
      <c r="E125" s="110">
        <f>IF((E129&gt;E123),E129-E123,0)</f>
        <v>425989.02</v>
      </c>
      <c r="F125" s="247"/>
      <c r="G125" s="97"/>
      <c r="H125" s="110">
        <f>IF((H129&gt;H123),H129-H123,0)</f>
        <v>386380.10000000009</v>
      </c>
      <c r="I125" s="111"/>
    </row>
    <row r="126" spans="1:9" hidden="1">
      <c r="A126" s="178" t="s">
        <v>12</v>
      </c>
      <c r="B126" s="179"/>
      <c r="C126" s="179"/>
      <c r="D126" s="180"/>
      <c r="E126" s="106" t="s">
        <v>4</v>
      </c>
      <c r="F126" s="179"/>
      <c r="G126" s="180"/>
      <c r="H126" s="106" t="s">
        <v>5</v>
      </c>
      <c r="I126" s="107"/>
    </row>
    <row r="127" spans="1:9" hidden="1">
      <c r="A127" s="68" t="s">
        <v>13</v>
      </c>
      <c r="B127" s="69"/>
      <c r="C127" s="69"/>
      <c r="D127" s="189"/>
      <c r="E127" s="87" t="s">
        <v>24</v>
      </c>
      <c r="F127" s="242"/>
      <c r="G127" s="75"/>
      <c r="H127" s="89">
        <f>H121</f>
        <v>6000000</v>
      </c>
      <c r="I127" s="90"/>
    </row>
    <row r="128" spans="1:9" hidden="1">
      <c r="A128" s="70" t="s">
        <v>14</v>
      </c>
      <c r="B128" s="71"/>
      <c r="C128" s="71"/>
      <c r="D128" s="236"/>
      <c r="E128" s="87">
        <f>H128-H78</f>
        <v>1049382.83</v>
      </c>
      <c r="F128" s="242"/>
      <c r="G128" s="75"/>
      <c r="H128" s="87">
        <v>7714330.25</v>
      </c>
      <c r="I128" s="101"/>
    </row>
    <row r="129" spans="1:10" hidden="1">
      <c r="A129" s="70" t="s">
        <v>15</v>
      </c>
      <c r="B129" s="71"/>
      <c r="C129" s="71"/>
      <c r="D129" s="236"/>
      <c r="E129" s="87">
        <f>H129-H79</f>
        <v>1492861.6900000002</v>
      </c>
      <c r="F129" s="242"/>
      <c r="G129" s="75"/>
      <c r="H129" s="87">
        <v>3493598.18</v>
      </c>
      <c r="I129" s="101"/>
    </row>
    <row r="130" spans="1:10" hidden="1">
      <c r="A130" s="70" t="s">
        <v>16</v>
      </c>
      <c r="B130" s="71"/>
      <c r="C130" s="71"/>
      <c r="D130" s="236"/>
      <c r="E130" s="87">
        <f>H130-H80</f>
        <v>1151899.6700000002</v>
      </c>
      <c r="F130" s="242"/>
      <c r="G130" s="75"/>
      <c r="H130" s="87">
        <v>2915135.2</v>
      </c>
      <c r="I130" s="101"/>
    </row>
    <row r="131" spans="1:10" hidden="1">
      <c r="A131" s="92" t="s">
        <v>17</v>
      </c>
      <c r="B131" s="93"/>
      <c r="C131" s="93"/>
      <c r="D131" s="204"/>
      <c r="E131" s="110">
        <f>IF((E123&gt;E129),E123-E129,0)</f>
        <v>0</v>
      </c>
      <c r="F131" s="247"/>
      <c r="G131" s="97"/>
      <c r="H131" s="110">
        <f>IF((H123&gt;H129),H123-H129,0)</f>
        <v>0</v>
      </c>
      <c r="I131" s="111"/>
    </row>
    <row r="132" spans="1:10" hidden="1">
      <c r="A132" s="178" t="s">
        <v>18</v>
      </c>
      <c r="B132" s="179"/>
      <c r="C132" s="179"/>
      <c r="D132" s="180"/>
      <c r="E132" s="106" t="s">
        <v>4</v>
      </c>
      <c r="F132" s="179"/>
      <c r="G132" s="180"/>
      <c r="H132" s="106" t="s">
        <v>5</v>
      </c>
      <c r="I132" s="107"/>
    </row>
    <row r="133" spans="1:10" hidden="1">
      <c r="A133" s="68" t="s">
        <v>15</v>
      </c>
      <c r="B133" s="69"/>
      <c r="C133" s="69"/>
      <c r="D133" s="189"/>
      <c r="E133" s="89">
        <f>E129</f>
        <v>1492861.6900000002</v>
      </c>
      <c r="F133" s="240"/>
      <c r="G133" s="241"/>
      <c r="H133" s="89">
        <f>H129</f>
        <v>3493598.18</v>
      </c>
      <c r="I133" s="90"/>
    </row>
    <row r="134" spans="1:10" hidden="1">
      <c r="A134" s="92" t="s">
        <v>16</v>
      </c>
      <c r="B134" s="93"/>
      <c r="C134" s="93"/>
      <c r="D134" s="204"/>
      <c r="E134" s="110">
        <f>E130</f>
        <v>1151899.6700000002</v>
      </c>
      <c r="F134" s="247"/>
      <c r="G134" s="97"/>
      <c r="H134" s="110">
        <f>H130</f>
        <v>2915135.2</v>
      </c>
      <c r="I134" s="111"/>
    </row>
    <row r="135" spans="1:10" hidden="1">
      <c r="A135" s="116" t="s">
        <v>19</v>
      </c>
      <c r="B135" s="117"/>
      <c r="C135" s="117"/>
      <c r="D135" s="117"/>
      <c r="E135" s="117"/>
      <c r="F135" s="117"/>
      <c r="G135" s="124"/>
      <c r="H135" s="106" t="s">
        <v>5</v>
      </c>
      <c r="I135" s="107"/>
    </row>
    <row r="136" spans="1:10" hidden="1">
      <c r="A136" s="132" t="s">
        <v>20</v>
      </c>
      <c r="B136" s="133"/>
      <c r="C136" s="133"/>
      <c r="D136" s="133"/>
      <c r="E136" s="133"/>
      <c r="F136" s="133"/>
      <c r="G136" s="266"/>
      <c r="H136" s="118">
        <v>6577234.2000000002</v>
      </c>
      <c r="I136" s="119"/>
    </row>
    <row r="137" spans="1:10" hidden="1">
      <c r="A137" s="190" t="s">
        <v>21</v>
      </c>
      <c r="B137" s="191"/>
      <c r="C137" s="192"/>
      <c r="D137" s="145" t="s">
        <v>47</v>
      </c>
      <c r="E137" s="191"/>
      <c r="F137" s="192"/>
      <c r="G137" s="135" t="s">
        <v>22</v>
      </c>
      <c r="H137" s="145" t="s">
        <v>48</v>
      </c>
      <c r="I137" s="146"/>
    </row>
    <row r="138" spans="1:10" hidden="1">
      <c r="A138" s="193"/>
      <c r="B138" s="194"/>
      <c r="C138" s="195"/>
      <c r="D138" s="104"/>
      <c r="E138" s="194"/>
      <c r="F138" s="195"/>
      <c r="G138" s="136"/>
      <c r="H138" s="104"/>
      <c r="I138" s="105"/>
    </row>
    <row r="139" spans="1:10" hidden="1">
      <c r="A139" s="68" t="s">
        <v>23</v>
      </c>
      <c r="B139" s="69"/>
      <c r="C139" s="189"/>
      <c r="D139" s="89">
        <v>-200000</v>
      </c>
      <c r="E139" s="240"/>
      <c r="F139" s="241"/>
      <c r="G139" s="12">
        <v>81152.570000000007</v>
      </c>
      <c r="H139" s="143">
        <f>G139/D139</f>
        <v>-0.40576285000000001</v>
      </c>
      <c r="I139" s="144"/>
    </row>
    <row r="140" spans="1:10" hidden="1">
      <c r="A140" s="92" t="s">
        <v>25</v>
      </c>
      <c r="B140" s="93"/>
      <c r="C140" s="204"/>
      <c r="D140" s="110">
        <v>182000</v>
      </c>
      <c r="E140" s="247"/>
      <c r="F140" s="97"/>
      <c r="G140" s="16">
        <v>167342.69</v>
      </c>
      <c r="H140" s="168">
        <f>G140/D140</f>
        <v>0.91946532967032968</v>
      </c>
      <c r="I140" s="169"/>
    </row>
    <row r="141" spans="1:10" ht="18" hidden="1">
      <c r="A141" s="178" t="s">
        <v>26</v>
      </c>
      <c r="B141" s="179"/>
      <c r="C141" s="180"/>
      <c r="D141" s="106" t="s">
        <v>27</v>
      </c>
      <c r="E141" s="179"/>
      <c r="F141" s="180"/>
      <c r="G141" s="1" t="s">
        <v>28</v>
      </c>
      <c r="H141" s="1" t="s">
        <v>29</v>
      </c>
      <c r="I141" s="2" t="s">
        <v>30</v>
      </c>
    </row>
    <row r="142" spans="1:10" hidden="1">
      <c r="A142" s="68" t="s">
        <v>31</v>
      </c>
      <c r="B142" s="69"/>
      <c r="C142" s="189"/>
      <c r="D142" s="89">
        <f>D143+D146</f>
        <v>432779.52000000002</v>
      </c>
      <c r="E142" s="240"/>
      <c r="F142" s="241"/>
      <c r="G142" s="12">
        <f>G143+G146</f>
        <v>1485.82</v>
      </c>
      <c r="H142" s="12">
        <f>H143+H146</f>
        <v>301683.32</v>
      </c>
      <c r="I142" s="18">
        <f>I143+I146</f>
        <v>129610.38</v>
      </c>
    </row>
    <row r="143" spans="1:10" hidden="1">
      <c r="A143" s="70" t="s">
        <v>32</v>
      </c>
      <c r="B143" s="71"/>
      <c r="C143" s="236"/>
      <c r="D143" s="87">
        <f>D144+D145</f>
        <v>36449.760000000002</v>
      </c>
      <c r="E143" s="242"/>
      <c r="F143" s="75"/>
      <c r="G143" s="12">
        <f>G144+G145</f>
        <v>1399.29</v>
      </c>
      <c r="H143" s="12">
        <f>H144+H145</f>
        <v>16258.4</v>
      </c>
      <c r="I143" s="18">
        <f>I144+I145</f>
        <v>18792.07</v>
      </c>
      <c r="J143" s="30"/>
    </row>
    <row r="144" spans="1:10" hidden="1">
      <c r="A144" s="70" t="s">
        <v>33</v>
      </c>
      <c r="B144" s="71"/>
      <c r="C144" s="236"/>
      <c r="D144" s="87">
        <v>36449.760000000002</v>
      </c>
      <c r="E144" s="242"/>
      <c r="F144" s="75"/>
      <c r="G144" s="12">
        <v>1399.29</v>
      </c>
      <c r="H144" s="12">
        <v>16258.4</v>
      </c>
      <c r="I144" s="18">
        <f>D144-G144-H144</f>
        <v>18792.07</v>
      </c>
    </row>
    <row r="145" spans="1:10" hidden="1">
      <c r="A145" s="70" t="s">
        <v>34</v>
      </c>
      <c r="B145" s="71"/>
      <c r="C145" s="236"/>
      <c r="D145" s="87">
        <v>0</v>
      </c>
      <c r="E145" s="242"/>
      <c r="F145" s="75"/>
      <c r="G145" s="12">
        <v>0</v>
      </c>
      <c r="H145" s="12">
        <v>0</v>
      </c>
      <c r="I145" s="18">
        <f>D145-G145-H145</f>
        <v>0</v>
      </c>
    </row>
    <row r="146" spans="1:10" hidden="1">
      <c r="A146" s="98" t="s">
        <v>35</v>
      </c>
      <c r="B146" s="99"/>
      <c r="C146" s="243"/>
      <c r="D146" s="87">
        <f>D147+D148</f>
        <v>396329.76</v>
      </c>
      <c r="E146" s="242"/>
      <c r="F146" s="75"/>
      <c r="G146" s="12">
        <f>G147+G148</f>
        <v>86.53</v>
      </c>
      <c r="H146" s="12">
        <f>H147+H148</f>
        <v>285424.92</v>
      </c>
      <c r="I146" s="18">
        <f>I147+I148</f>
        <v>110818.31</v>
      </c>
    </row>
    <row r="147" spans="1:10" hidden="1">
      <c r="A147" s="70" t="s">
        <v>33</v>
      </c>
      <c r="B147" s="71"/>
      <c r="C147" s="236"/>
      <c r="D147" s="87">
        <v>396329.76</v>
      </c>
      <c r="E147" s="242"/>
      <c r="F147" s="75"/>
      <c r="G147" s="12">
        <v>86.53</v>
      </c>
      <c r="H147" s="12">
        <v>285424.92</v>
      </c>
      <c r="I147" s="18">
        <f>D147-G147-H147</f>
        <v>110818.31</v>
      </c>
      <c r="J147" s="30"/>
    </row>
    <row r="148" spans="1:10" hidden="1">
      <c r="A148" s="92" t="s">
        <v>34</v>
      </c>
      <c r="B148" s="93"/>
      <c r="C148" s="204"/>
      <c r="D148" s="87">
        <v>0</v>
      </c>
      <c r="E148" s="242"/>
      <c r="F148" s="75"/>
      <c r="G148" s="16">
        <v>0</v>
      </c>
      <c r="H148" s="16">
        <v>0</v>
      </c>
      <c r="I148" s="19">
        <f>D148-G148-H148</f>
        <v>0</v>
      </c>
    </row>
    <row r="149" spans="1:10" hidden="1">
      <c r="A149" s="127"/>
      <c r="B149" s="128"/>
      <c r="C149" s="128"/>
      <c r="D149" s="69"/>
      <c r="E149" s="69"/>
      <c r="F149" s="69"/>
      <c r="G149" s="9"/>
      <c r="H149" s="152" t="s">
        <v>36</v>
      </c>
      <c r="I149" s="153"/>
    </row>
    <row r="150" spans="1:10" hidden="1">
      <c r="A150" s="190" t="s">
        <v>37</v>
      </c>
      <c r="B150" s="191"/>
      <c r="C150" s="191"/>
      <c r="D150" s="206" t="s">
        <v>38</v>
      </c>
      <c r="E150" s="207"/>
      <c r="F150" s="207"/>
      <c r="G150" s="208"/>
      <c r="H150" s="154" t="s">
        <v>39</v>
      </c>
      <c r="I150" s="147" t="s">
        <v>40</v>
      </c>
    </row>
    <row r="151" spans="1:10" hidden="1">
      <c r="A151" s="193"/>
      <c r="B151" s="194"/>
      <c r="C151" s="194"/>
      <c r="D151" s="209"/>
      <c r="E151" s="210"/>
      <c r="F151" s="210"/>
      <c r="G151" s="211"/>
      <c r="H151" s="244"/>
      <c r="I151" s="148"/>
    </row>
    <row r="152" spans="1:10" hidden="1">
      <c r="A152" s="255" t="s">
        <v>45</v>
      </c>
      <c r="B152" s="256"/>
      <c r="C152" s="256"/>
      <c r="D152" s="262">
        <v>836236.83</v>
      </c>
      <c r="E152" s="263"/>
      <c r="F152" s="263"/>
      <c r="G152" s="264"/>
      <c r="H152" s="20">
        <v>0.25</v>
      </c>
      <c r="I152" s="21">
        <v>0.27600000000000002</v>
      </c>
    </row>
    <row r="153" spans="1:10" hidden="1">
      <c r="A153" s="250" t="s">
        <v>41</v>
      </c>
      <c r="B153" s="251"/>
      <c r="C153" s="251"/>
      <c r="D153" s="74">
        <f>72733.34+211270.62+666.58</f>
        <v>284670.53999999998</v>
      </c>
      <c r="E153" s="242"/>
      <c r="F153" s="242"/>
      <c r="G153" s="249"/>
      <c r="H153" s="20">
        <v>0.6</v>
      </c>
      <c r="I153" s="22">
        <f>352580.94/D153</f>
        <v>1.2385578781703228</v>
      </c>
    </row>
    <row r="154" spans="1:10" hidden="1">
      <c r="A154" s="260" t="s">
        <v>46</v>
      </c>
      <c r="B154" s="261"/>
      <c r="C154" s="261"/>
      <c r="D154" s="212">
        <v>125210.51</v>
      </c>
      <c r="E154" s="213"/>
      <c r="F154" s="213"/>
      <c r="G154" s="214"/>
      <c r="H154" s="23">
        <v>0.6</v>
      </c>
      <c r="I154" s="24">
        <v>0.72540000000000004</v>
      </c>
    </row>
    <row r="155" spans="1:10" hidden="1">
      <c r="A155" s="28"/>
      <c r="B155" s="29"/>
      <c r="C155" s="152"/>
      <c r="D155" s="238"/>
      <c r="E155" s="238"/>
      <c r="F155" s="238"/>
      <c r="G155" s="238"/>
      <c r="H155" s="152" t="s">
        <v>36</v>
      </c>
      <c r="I155" s="205"/>
    </row>
    <row r="156" spans="1:10" hidden="1">
      <c r="A156" s="190" t="s">
        <v>42</v>
      </c>
      <c r="B156" s="191"/>
      <c r="C156" s="191"/>
      <c r="D156" s="206" t="s">
        <v>38</v>
      </c>
      <c r="E156" s="207"/>
      <c r="F156" s="207"/>
      <c r="G156" s="208"/>
      <c r="H156" s="154" t="s">
        <v>39</v>
      </c>
      <c r="I156" s="245" t="s">
        <v>40</v>
      </c>
    </row>
    <row r="157" spans="1:10" hidden="1">
      <c r="A157" s="193"/>
      <c r="B157" s="194"/>
      <c r="C157" s="194"/>
      <c r="D157" s="209"/>
      <c r="E157" s="210"/>
      <c r="F157" s="210"/>
      <c r="G157" s="211"/>
      <c r="H157" s="244"/>
      <c r="I157" s="148"/>
    </row>
    <row r="158" spans="1:10" hidden="1">
      <c r="A158" s="252" t="s">
        <v>43</v>
      </c>
      <c r="B158" s="253"/>
      <c r="C158" s="254"/>
      <c r="D158" s="247">
        <v>508268.85</v>
      </c>
      <c r="E158" s="247"/>
      <c r="F158" s="247"/>
      <c r="G158" s="97"/>
      <c r="H158" s="26">
        <v>0.15</v>
      </c>
      <c r="I158" s="27">
        <v>0.16769999999999999</v>
      </c>
    </row>
    <row r="159" spans="1:10" ht="13.5" hidden="1" thickBot="1">
      <c r="A159" s="257" t="s">
        <v>53</v>
      </c>
      <c r="B159" s="258"/>
      <c r="C159" s="258"/>
      <c r="D159" s="258"/>
      <c r="E159" s="258"/>
      <c r="F159" s="258"/>
      <c r="G159" s="258"/>
      <c r="H159" s="258"/>
      <c r="I159" s="259"/>
    </row>
    <row r="160" spans="1:10" hidden="1">
      <c r="A160" s="265" t="s">
        <v>65</v>
      </c>
      <c r="B160" s="265"/>
      <c r="C160" s="265"/>
      <c r="D160" s="265"/>
      <c r="E160" s="265"/>
      <c r="F160" s="265"/>
      <c r="G160" s="265"/>
      <c r="H160" s="265"/>
      <c r="I160" s="265"/>
    </row>
    <row r="161" spans="1:9" hidden="1">
      <c r="A161" s="181" t="s">
        <v>70</v>
      </c>
      <c r="B161" s="181"/>
      <c r="C161" s="181"/>
      <c r="D161" s="181"/>
      <c r="E161" s="181"/>
      <c r="F161" s="181"/>
      <c r="G161" s="181"/>
      <c r="H161" s="181"/>
      <c r="I161" s="181"/>
    </row>
    <row r="162" spans="1:9" hidden="1">
      <c r="A162" s="235" t="s">
        <v>60</v>
      </c>
      <c r="B162" s="235"/>
      <c r="C162" s="235"/>
      <c r="D162" s="235" t="s">
        <v>61</v>
      </c>
      <c r="E162" s="235"/>
      <c r="F162" s="235"/>
      <c r="G162" s="235"/>
      <c r="H162" s="235" t="s">
        <v>63</v>
      </c>
      <c r="I162" s="235"/>
    </row>
    <row r="163" spans="1:9" hidden="1">
      <c r="A163" s="235" t="s">
        <v>44</v>
      </c>
      <c r="B163" s="235"/>
      <c r="C163" s="235"/>
      <c r="D163" s="248" t="s">
        <v>71</v>
      </c>
      <c r="E163" s="248"/>
      <c r="F163" s="248"/>
      <c r="G163" s="248"/>
      <c r="H163" s="235" t="s">
        <v>64</v>
      </c>
      <c r="I163" s="235"/>
    </row>
    <row r="164" spans="1:9" hidden="1"/>
    <row r="165" spans="1:9" ht="15.75" hidden="1">
      <c r="A165" s="182" t="s">
        <v>59</v>
      </c>
      <c r="B165" s="182"/>
      <c r="C165" s="182"/>
      <c r="D165" s="182"/>
      <c r="E165" s="182"/>
      <c r="F165" s="182"/>
      <c r="G165" s="182"/>
      <c r="H165" s="182"/>
      <c r="I165" s="182"/>
    </row>
    <row r="166" spans="1:9" hidden="1">
      <c r="A166" s="239" t="s">
        <v>0</v>
      </c>
      <c r="B166" s="239"/>
      <c r="C166" s="239"/>
      <c r="D166" s="239"/>
      <c r="E166" s="239"/>
      <c r="F166" s="239"/>
      <c r="G166" s="239"/>
      <c r="H166" s="239"/>
      <c r="I166" s="239"/>
    </row>
    <row r="167" spans="1:9" hidden="1">
      <c r="A167" s="239" t="s">
        <v>1</v>
      </c>
      <c r="B167" s="239"/>
      <c r="C167" s="239"/>
      <c r="D167" s="239"/>
      <c r="E167" s="239"/>
      <c r="F167" s="239"/>
      <c r="G167" s="239"/>
      <c r="H167" s="239"/>
      <c r="I167" s="239"/>
    </row>
    <row r="168" spans="1:9" ht="13.5" hidden="1" thickBot="1">
      <c r="A168" s="239" t="s">
        <v>72</v>
      </c>
      <c r="B168" s="239"/>
      <c r="C168" s="239"/>
      <c r="D168" s="239"/>
      <c r="E168" s="239"/>
      <c r="F168" s="239"/>
      <c r="G168" s="239"/>
      <c r="H168" s="239"/>
      <c r="I168" s="239"/>
    </row>
    <row r="169" spans="1:9" ht="13.5" hidden="1" thickBot="1">
      <c r="A169" s="85" t="s">
        <v>2</v>
      </c>
      <c r="B169" s="86"/>
      <c r="C169" s="86"/>
      <c r="D169" s="86"/>
      <c r="E169" s="84"/>
      <c r="F169" s="84"/>
      <c r="G169" s="7"/>
      <c r="H169" s="78">
        <v>1</v>
      </c>
      <c r="I169" s="79"/>
    </row>
    <row r="170" spans="1:9" hidden="1">
      <c r="A170" s="193" t="s">
        <v>3</v>
      </c>
      <c r="B170" s="194"/>
      <c r="C170" s="194"/>
      <c r="D170" s="195"/>
      <c r="E170" s="104" t="s">
        <v>4</v>
      </c>
      <c r="F170" s="194"/>
      <c r="G170" s="195"/>
      <c r="H170" s="104" t="s">
        <v>5</v>
      </c>
      <c r="I170" s="105"/>
    </row>
    <row r="171" spans="1:9" hidden="1">
      <c r="A171" s="68" t="s">
        <v>6</v>
      </c>
      <c r="B171" s="69"/>
      <c r="C171" s="69"/>
      <c r="D171" s="189"/>
      <c r="E171" s="201"/>
      <c r="F171" s="202"/>
      <c r="G171" s="203"/>
      <c r="H171" s="89">
        <v>6000000</v>
      </c>
      <c r="I171" s="90"/>
    </row>
    <row r="172" spans="1:9" hidden="1">
      <c r="A172" s="70" t="s">
        <v>7</v>
      </c>
      <c r="B172" s="71"/>
      <c r="C172" s="71"/>
      <c r="D172" s="236"/>
      <c r="E172" s="237"/>
      <c r="F172" s="238"/>
      <c r="G172" s="91"/>
      <c r="H172" s="87">
        <f>H171</f>
        <v>6000000</v>
      </c>
      <c r="I172" s="101"/>
    </row>
    <row r="173" spans="1:9" hidden="1">
      <c r="A173" s="70" t="s">
        <v>8</v>
      </c>
      <c r="B173" s="71"/>
      <c r="C173" s="71"/>
      <c r="D173" s="236"/>
      <c r="E173" s="87">
        <f>H173-H123</f>
        <v>1733678.2299999995</v>
      </c>
      <c r="F173" s="242"/>
      <c r="G173" s="75"/>
      <c r="H173" s="87">
        <v>4840896.3099999996</v>
      </c>
      <c r="I173" s="101"/>
    </row>
    <row r="174" spans="1:9" hidden="1">
      <c r="A174" s="70" t="s">
        <v>9</v>
      </c>
      <c r="B174" s="71"/>
      <c r="C174" s="71"/>
      <c r="D174" s="236"/>
      <c r="E174" s="237" t="s">
        <v>10</v>
      </c>
      <c r="F174" s="238"/>
      <c r="G174" s="91"/>
      <c r="H174" s="237" t="s">
        <v>10</v>
      </c>
      <c r="I174" s="88"/>
    </row>
    <row r="175" spans="1:9" hidden="1">
      <c r="A175" s="92" t="s">
        <v>11</v>
      </c>
      <c r="B175" s="93"/>
      <c r="C175" s="93"/>
      <c r="D175" s="204"/>
      <c r="E175" s="110">
        <f>IF((E179&gt;E173),E179-E173,0)</f>
        <v>0</v>
      </c>
      <c r="F175" s="247"/>
      <c r="G175" s="97"/>
      <c r="H175" s="110">
        <f>IF((H179&gt;H173),H179-H173,0)</f>
        <v>369940.29000000004</v>
      </c>
      <c r="I175" s="111"/>
    </row>
    <row r="176" spans="1:9" hidden="1">
      <c r="A176" s="178" t="s">
        <v>12</v>
      </c>
      <c r="B176" s="179"/>
      <c r="C176" s="179"/>
      <c r="D176" s="180"/>
      <c r="E176" s="106" t="s">
        <v>4</v>
      </c>
      <c r="F176" s="179"/>
      <c r="G176" s="180"/>
      <c r="H176" s="106" t="s">
        <v>5</v>
      </c>
      <c r="I176" s="107"/>
    </row>
    <row r="177" spans="1:10" hidden="1">
      <c r="A177" s="68" t="s">
        <v>13</v>
      </c>
      <c r="B177" s="69"/>
      <c r="C177" s="69"/>
      <c r="D177" s="189"/>
      <c r="E177" s="87" t="s">
        <v>24</v>
      </c>
      <c r="F177" s="242"/>
      <c r="G177" s="75"/>
      <c r="H177" s="89">
        <f>H171</f>
        <v>6000000</v>
      </c>
      <c r="I177" s="90"/>
    </row>
    <row r="178" spans="1:10" hidden="1">
      <c r="A178" s="70" t="s">
        <v>14</v>
      </c>
      <c r="B178" s="71"/>
      <c r="C178" s="71"/>
      <c r="D178" s="236"/>
      <c r="E178" s="87">
        <f>H178-H128</f>
        <v>33494.790000000037</v>
      </c>
      <c r="F178" s="242"/>
      <c r="G178" s="75"/>
      <c r="H178" s="87">
        <v>7747825.04</v>
      </c>
      <c r="I178" s="101"/>
    </row>
    <row r="179" spans="1:10" hidden="1">
      <c r="A179" s="70" t="s">
        <v>15</v>
      </c>
      <c r="B179" s="71"/>
      <c r="C179" s="71"/>
      <c r="D179" s="236"/>
      <c r="E179" s="87">
        <f>H179-H129</f>
        <v>1717238.4199999995</v>
      </c>
      <c r="F179" s="242"/>
      <c r="G179" s="75"/>
      <c r="H179" s="87">
        <v>5210836.5999999996</v>
      </c>
      <c r="I179" s="101"/>
    </row>
    <row r="180" spans="1:10" hidden="1">
      <c r="A180" s="70" t="s">
        <v>16</v>
      </c>
      <c r="B180" s="71"/>
      <c r="C180" s="71"/>
      <c r="D180" s="236"/>
      <c r="E180" s="87">
        <f>H180-H130</f>
        <v>1200266.1199999996</v>
      </c>
      <c r="F180" s="242"/>
      <c r="G180" s="75"/>
      <c r="H180" s="87">
        <v>4115401.32</v>
      </c>
      <c r="I180" s="101"/>
    </row>
    <row r="181" spans="1:10" hidden="1">
      <c r="A181" s="92" t="s">
        <v>17</v>
      </c>
      <c r="B181" s="93"/>
      <c r="C181" s="93"/>
      <c r="D181" s="204"/>
      <c r="E181" s="110">
        <f>IF((E173&gt;E179),E173-E179,0)</f>
        <v>16439.810000000056</v>
      </c>
      <c r="F181" s="247"/>
      <c r="G181" s="97"/>
      <c r="H181" s="110">
        <f>IF((H173&gt;H179),H173-H179,0)</f>
        <v>0</v>
      </c>
      <c r="I181" s="111"/>
    </row>
    <row r="182" spans="1:10" hidden="1">
      <c r="A182" s="178" t="s">
        <v>18</v>
      </c>
      <c r="B182" s="179"/>
      <c r="C182" s="179"/>
      <c r="D182" s="180"/>
      <c r="E182" s="106" t="s">
        <v>4</v>
      </c>
      <c r="F182" s="179"/>
      <c r="G182" s="180"/>
      <c r="H182" s="106" t="s">
        <v>5</v>
      </c>
      <c r="I182" s="107"/>
    </row>
    <row r="183" spans="1:10" hidden="1">
      <c r="A183" s="68" t="s">
        <v>15</v>
      </c>
      <c r="B183" s="69"/>
      <c r="C183" s="69"/>
      <c r="D183" s="189"/>
      <c r="E183" s="89">
        <f>E179</f>
        <v>1717238.4199999995</v>
      </c>
      <c r="F183" s="240"/>
      <c r="G183" s="241"/>
      <c r="H183" s="89">
        <f>H179</f>
        <v>5210836.5999999996</v>
      </c>
      <c r="I183" s="90"/>
    </row>
    <row r="184" spans="1:10" hidden="1">
      <c r="A184" s="92" t="s">
        <v>16</v>
      </c>
      <c r="B184" s="93"/>
      <c r="C184" s="93"/>
      <c r="D184" s="204"/>
      <c r="E184" s="110">
        <f>E180</f>
        <v>1200266.1199999996</v>
      </c>
      <c r="F184" s="247"/>
      <c r="G184" s="97"/>
      <c r="H184" s="110">
        <f>H180</f>
        <v>4115401.32</v>
      </c>
      <c r="I184" s="111"/>
    </row>
    <row r="185" spans="1:10" hidden="1">
      <c r="A185" s="116" t="s">
        <v>19</v>
      </c>
      <c r="B185" s="117"/>
      <c r="C185" s="117"/>
      <c r="D185" s="117"/>
      <c r="E185" s="117"/>
      <c r="F185" s="117"/>
      <c r="G185" s="124"/>
      <c r="H185" s="106" t="s">
        <v>5</v>
      </c>
      <c r="I185" s="107"/>
    </row>
    <row r="186" spans="1:10" hidden="1">
      <c r="A186" s="132" t="s">
        <v>20</v>
      </c>
      <c r="B186" s="133"/>
      <c r="C186" s="133"/>
      <c r="D186" s="133"/>
      <c r="E186" s="133"/>
      <c r="F186" s="133"/>
      <c r="G186" s="266"/>
      <c r="H186" s="118">
        <v>6796139.4800000004</v>
      </c>
      <c r="I186" s="119"/>
    </row>
    <row r="187" spans="1:10" hidden="1">
      <c r="A187" s="190" t="s">
        <v>21</v>
      </c>
      <c r="B187" s="191"/>
      <c r="C187" s="191"/>
      <c r="D187" s="191"/>
      <c r="E187" s="145" t="s">
        <v>47</v>
      </c>
      <c r="F187" s="191"/>
      <c r="G187" s="192"/>
      <c r="H187" s="145" t="s">
        <v>22</v>
      </c>
      <c r="I187" s="269"/>
    </row>
    <row r="188" spans="1:10" hidden="1">
      <c r="A188" s="193"/>
      <c r="B188" s="194"/>
      <c r="C188" s="194"/>
      <c r="D188" s="194"/>
      <c r="E188" s="104"/>
      <c r="F188" s="194"/>
      <c r="G188" s="195"/>
      <c r="H188" s="104"/>
      <c r="I188" s="270"/>
    </row>
    <row r="189" spans="1:10" hidden="1">
      <c r="A189" s="267" t="s">
        <v>23</v>
      </c>
      <c r="B189" s="268"/>
      <c r="C189" s="268"/>
      <c r="D189" s="268"/>
      <c r="E189" s="89">
        <v>-200000</v>
      </c>
      <c r="F189" s="240"/>
      <c r="G189" s="241"/>
      <c r="H189" s="89">
        <v>-308062.92</v>
      </c>
      <c r="I189" s="273"/>
    </row>
    <row r="190" spans="1:10" hidden="1">
      <c r="A190" s="271" t="s">
        <v>25</v>
      </c>
      <c r="B190" s="272"/>
      <c r="C190" s="272"/>
      <c r="D190" s="272"/>
      <c r="E190" s="110">
        <v>182000</v>
      </c>
      <c r="F190" s="247"/>
      <c r="G190" s="97"/>
      <c r="H190" s="110">
        <v>692104.56</v>
      </c>
      <c r="I190" s="274"/>
    </row>
    <row r="191" spans="1:10" ht="18" hidden="1">
      <c r="A191" s="178" t="s">
        <v>26</v>
      </c>
      <c r="B191" s="179"/>
      <c r="C191" s="180"/>
      <c r="D191" s="106" t="s">
        <v>27</v>
      </c>
      <c r="E191" s="179"/>
      <c r="F191" s="180"/>
      <c r="G191" s="1" t="s">
        <v>28</v>
      </c>
      <c r="H191" s="1" t="s">
        <v>29</v>
      </c>
      <c r="I191" s="2" t="s">
        <v>30</v>
      </c>
    </row>
    <row r="192" spans="1:10" hidden="1">
      <c r="A192" s="68" t="s">
        <v>31</v>
      </c>
      <c r="B192" s="69"/>
      <c r="C192" s="189"/>
      <c r="D192" s="89">
        <f>D193+D196</f>
        <v>432779.52000000002</v>
      </c>
      <c r="E192" s="240"/>
      <c r="F192" s="241"/>
      <c r="G192" s="12">
        <f>G193+G196</f>
        <v>1485.82</v>
      </c>
      <c r="H192" s="12">
        <f>H193+H196</f>
        <v>348268.83</v>
      </c>
      <c r="I192" s="18">
        <f>I193+I196</f>
        <v>83024.87</v>
      </c>
      <c r="J192" s="30"/>
    </row>
    <row r="193" spans="1:10" hidden="1">
      <c r="A193" s="70" t="s">
        <v>32</v>
      </c>
      <c r="B193" s="71"/>
      <c r="C193" s="236"/>
      <c r="D193" s="87">
        <f>D194+D195</f>
        <v>36449.760000000002</v>
      </c>
      <c r="E193" s="242"/>
      <c r="F193" s="75"/>
      <c r="G193" s="12">
        <f>G194</f>
        <v>1399.29</v>
      </c>
      <c r="H193" s="12">
        <f>H194+H195</f>
        <v>16258.4</v>
      </c>
      <c r="I193" s="18">
        <f>I194+I195</f>
        <v>18792.07</v>
      </c>
      <c r="J193" s="30"/>
    </row>
    <row r="194" spans="1:10" hidden="1">
      <c r="A194" s="70" t="s">
        <v>33</v>
      </c>
      <c r="B194" s="71"/>
      <c r="C194" s="236"/>
      <c r="D194" s="87">
        <v>36449.760000000002</v>
      </c>
      <c r="E194" s="242"/>
      <c r="F194" s="75"/>
      <c r="G194" s="12">
        <v>1399.29</v>
      </c>
      <c r="H194" s="12">
        <v>16258.4</v>
      </c>
      <c r="I194" s="18">
        <f>D194-G194-H194</f>
        <v>18792.07</v>
      </c>
      <c r="J194" s="30"/>
    </row>
    <row r="195" spans="1:10" hidden="1">
      <c r="A195" s="70" t="s">
        <v>34</v>
      </c>
      <c r="B195" s="71"/>
      <c r="C195" s="236"/>
      <c r="D195" s="87">
        <v>0</v>
      </c>
      <c r="E195" s="242"/>
      <c r="F195" s="75"/>
      <c r="G195" s="12">
        <v>0</v>
      </c>
      <c r="H195" s="12">
        <v>0</v>
      </c>
      <c r="I195" s="18">
        <f>D195-G195-H195</f>
        <v>0</v>
      </c>
    </row>
    <row r="196" spans="1:10" hidden="1">
      <c r="A196" s="98" t="s">
        <v>35</v>
      </c>
      <c r="B196" s="99"/>
      <c r="C196" s="243"/>
      <c r="D196" s="87">
        <f>D197+D198</f>
        <v>396329.76</v>
      </c>
      <c r="E196" s="242"/>
      <c r="F196" s="75"/>
      <c r="G196" s="12">
        <f>G197</f>
        <v>86.53</v>
      </c>
      <c r="H196" s="12">
        <f>H197+H198</f>
        <v>332010.43</v>
      </c>
      <c r="I196" s="18">
        <f>I197+I198</f>
        <v>64232.799999999988</v>
      </c>
      <c r="J196" s="30"/>
    </row>
    <row r="197" spans="1:10" hidden="1">
      <c r="A197" s="70" t="s">
        <v>33</v>
      </c>
      <c r="B197" s="71"/>
      <c r="C197" s="236"/>
      <c r="D197" s="87">
        <v>396329.76</v>
      </c>
      <c r="E197" s="242"/>
      <c r="F197" s="75"/>
      <c r="G197" s="12">
        <v>86.53</v>
      </c>
      <c r="H197" s="12">
        <v>332010.43</v>
      </c>
      <c r="I197" s="18">
        <f>D197-G197-H197</f>
        <v>64232.799999999988</v>
      </c>
      <c r="J197" s="30"/>
    </row>
    <row r="198" spans="1:10" hidden="1">
      <c r="A198" s="92" t="s">
        <v>34</v>
      </c>
      <c r="B198" s="93"/>
      <c r="C198" s="204"/>
      <c r="D198" s="87">
        <v>0</v>
      </c>
      <c r="E198" s="242"/>
      <c r="F198" s="75"/>
      <c r="G198" s="16">
        <v>0</v>
      </c>
      <c r="H198" s="16">
        <v>0</v>
      </c>
      <c r="I198" s="19">
        <f>D198-G198-H198</f>
        <v>0</v>
      </c>
    </row>
    <row r="199" spans="1:10" hidden="1">
      <c r="A199" s="127"/>
      <c r="B199" s="128"/>
      <c r="C199" s="128"/>
      <c r="D199" s="69"/>
      <c r="E199" s="69"/>
      <c r="F199" s="69"/>
      <c r="G199" s="9"/>
      <c r="H199" s="152" t="s">
        <v>36</v>
      </c>
      <c r="I199" s="153"/>
    </row>
    <row r="200" spans="1:10" hidden="1">
      <c r="A200" s="190" t="s">
        <v>37</v>
      </c>
      <c r="B200" s="191"/>
      <c r="C200" s="191"/>
      <c r="D200" s="206" t="s">
        <v>38</v>
      </c>
      <c r="E200" s="207"/>
      <c r="F200" s="207"/>
      <c r="G200" s="208"/>
      <c r="H200" s="154" t="s">
        <v>39</v>
      </c>
      <c r="I200" s="147" t="s">
        <v>40</v>
      </c>
    </row>
    <row r="201" spans="1:10" hidden="1">
      <c r="A201" s="193"/>
      <c r="B201" s="194"/>
      <c r="C201" s="194"/>
      <c r="D201" s="209"/>
      <c r="E201" s="210"/>
      <c r="F201" s="210"/>
      <c r="G201" s="211"/>
      <c r="H201" s="244"/>
      <c r="I201" s="148"/>
    </row>
    <row r="202" spans="1:10" hidden="1">
      <c r="A202" s="255" t="s">
        <v>45</v>
      </c>
      <c r="B202" s="256"/>
      <c r="C202" s="256"/>
      <c r="D202" s="262">
        <v>1139528.03</v>
      </c>
      <c r="E202" s="263"/>
      <c r="F202" s="263"/>
      <c r="G202" s="264"/>
      <c r="H202" s="20">
        <v>0.25</v>
      </c>
      <c r="I202" s="21">
        <v>0.28539999999999999</v>
      </c>
    </row>
    <row r="203" spans="1:10" hidden="1">
      <c r="A203" s="250" t="s">
        <v>41</v>
      </c>
      <c r="B203" s="251"/>
      <c r="C203" s="251"/>
      <c r="D203" s="74">
        <f>102150.99+272575.4+698.23</f>
        <v>375424.62</v>
      </c>
      <c r="E203" s="242"/>
      <c r="F203" s="242"/>
      <c r="G203" s="249"/>
      <c r="H203" s="20">
        <v>0.6</v>
      </c>
      <c r="I203" s="22">
        <f>479291.84/D203</f>
        <v>1.2766659789120918</v>
      </c>
    </row>
    <row r="204" spans="1:10" hidden="1">
      <c r="A204" s="260" t="s">
        <v>46</v>
      </c>
      <c r="B204" s="261"/>
      <c r="C204" s="261"/>
      <c r="D204" s="212">
        <v>182705.77</v>
      </c>
      <c r="E204" s="213"/>
      <c r="F204" s="213"/>
      <c r="G204" s="214"/>
      <c r="H204" s="23">
        <v>0.6</v>
      </c>
      <c r="I204" s="24">
        <v>0.79290000000000005</v>
      </c>
    </row>
    <row r="205" spans="1:10" hidden="1">
      <c r="A205" s="28"/>
      <c r="B205" s="29"/>
      <c r="C205" s="152"/>
      <c r="D205" s="238"/>
      <c r="E205" s="238"/>
      <c r="F205" s="238"/>
      <c r="G205" s="238"/>
      <c r="H205" s="152" t="s">
        <v>36</v>
      </c>
      <c r="I205" s="205"/>
    </row>
    <row r="206" spans="1:10" hidden="1">
      <c r="A206" s="190" t="s">
        <v>42</v>
      </c>
      <c r="B206" s="191"/>
      <c r="C206" s="191"/>
      <c r="D206" s="206" t="s">
        <v>38</v>
      </c>
      <c r="E206" s="207"/>
      <c r="F206" s="207"/>
      <c r="G206" s="208"/>
      <c r="H206" s="154" t="s">
        <v>39</v>
      </c>
      <c r="I206" s="245" t="s">
        <v>40</v>
      </c>
    </row>
    <row r="207" spans="1:10" hidden="1">
      <c r="A207" s="193"/>
      <c r="B207" s="194"/>
      <c r="C207" s="194"/>
      <c r="D207" s="209"/>
      <c r="E207" s="210"/>
      <c r="F207" s="210"/>
      <c r="G207" s="211"/>
      <c r="H207" s="244"/>
      <c r="I207" s="148"/>
    </row>
    <row r="208" spans="1:10" hidden="1">
      <c r="A208" s="252" t="s">
        <v>43</v>
      </c>
      <c r="B208" s="253"/>
      <c r="C208" s="254"/>
      <c r="D208" s="247">
        <v>707485.86</v>
      </c>
      <c r="E208" s="247"/>
      <c r="F208" s="247"/>
      <c r="G208" s="97"/>
      <c r="H208" s="26">
        <v>0.15</v>
      </c>
      <c r="I208" s="27">
        <v>0.1772</v>
      </c>
    </row>
    <row r="209" spans="1:9" ht="13.5" hidden="1" thickBot="1">
      <c r="A209" s="257" t="s">
        <v>53</v>
      </c>
      <c r="B209" s="258"/>
      <c r="C209" s="258"/>
      <c r="D209" s="258"/>
      <c r="E209" s="258"/>
      <c r="F209" s="258"/>
      <c r="G209" s="258"/>
      <c r="H209" s="258"/>
      <c r="I209" s="259"/>
    </row>
    <row r="210" spans="1:9" hidden="1">
      <c r="A210" s="265" t="s">
        <v>65</v>
      </c>
      <c r="B210" s="265"/>
      <c r="C210" s="265"/>
      <c r="D210" s="265"/>
      <c r="E210" s="265"/>
      <c r="F210" s="265"/>
      <c r="G210" s="265"/>
      <c r="H210" s="265"/>
      <c r="I210" s="265"/>
    </row>
    <row r="211" spans="1:9" hidden="1">
      <c r="A211" s="181" t="s">
        <v>73</v>
      </c>
      <c r="B211" s="181"/>
      <c r="C211" s="181"/>
      <c r="D211" s="181"/>
      <c r="E211" s="181"/>
      <c r="F211" s="181"/>
      <c r="G211" s="181"/>
      <c r="H211" s="181"/>
      <c r="I211" s="181"/>
    </row>
    <row r="212" spans="1:9" hidden="1">
      <c r="A212" s="235" t="s">
        <v>60</v>
      </c>
      <c r="B212" s="235"/>
      <c r="C212" s="235"/>
      <c r="D212" s="235" t="s">
        <v>61</v>
      </c>
      <c r="E212" s="235"/>
      <c r="F212" s="235"/>
      <c r="G212" s="235"/>
      <c r="H212" s="235" t="s">
        <v>63</v>
      </c>
      <c r="I212" s="235"/>
    </row>
    <row r="213" spans="1:9" hidden="1">
      <c r="A213" s="235" t="s">
        <v>44</v>
      </c>
      <c r="B213" s="235"/>
      <c r="C213" s="235"/>
      <c r="D213" s="248" t="s">
        <v>62</v>
      </c>
      <c r="E213" s="248"/>
      <c r="F213" s="248"/>
      <c r="G213" s="248"/>
      <c r="H213" s="235" t="s">
        <v>64</v>
      </c>
      <c r="I213" s="235"/>
    </row>
    <row r="214" spans="1:9" hidden="1"/>
    <row r="215" spans="1:9" ht="15.75" hidden="1">
      <c r="A215" s="182" t="s">
        <v>59</v>
      </c>
      <c r="B215" s="182"/>
      <c r="C215" s="182"/>
      <c r="D215" s="182"/>
      <c r="E215" s="182"/>
      <c r="F215" s="182"/>
      <c r="G215" s="182"/>
      <c r="H215" s="182"/>
      <c r="I215" s="182"/>
    </row>
    <row r="216" spans="1:9" hidden="1">
      <c r="A216" s="239" t="s">
        <v>0</v>
      </c>
      <c r="B216" s="239"/>
      <c r="C216" s="239"/>
      <c r="D216" s="239"/>
      <c r="E216" s="239"/>
      <c r="F216" s="239"/>
      <c r="G216" s="239"/>
      <c r="H216" s="239"/>
      <c r="I216" s="239"/>
    </row>
    <row r="217" spans="1:9" hidden="1">
      <c r="A217" s="239" t="s">
        <v>1</v>
      </c>
      <c r="B217" s="239"/>
      <c r="C217" s="239"/>
      <c r="D217" s="239"/>
      <c r="E217" s="239"/>
      <c r="F217" s="239"/>
      <c r="G217" s="239"/>
      <c r="H217" s="239"/>
      <c r="I217" s="239"/>
    </row>
    <row r="218" spans="1:9" ht="13.5" hidden="1" thickBot="1">
      <c r="A218" s="239" t="s">
        <v>74</v>
      </c>
      <c r="B218" s="239"/>
      <c r="C218" s="239"/>
      <c r="D218" s="239"/>
      <c r="E218" s="239"/>
      <c r="F218" s="239"/>
      <c r="G218" s="239"/>
      <c r="H218" s="239"/>
      <c r="I218" s="239"/>
    </row>
    <row r="219" spans="1:9" ht="13.5" hidden="1" thickBot="1">
      <c r="A219" s="85" t="s">
        <v>2</v>
      </c>
      <c r="B219" s="86"/>
      <c r="C219" s="86"/>
      <c r="D219" s="86"/>
      <c r="E219" s="84"/>
      <c r="F219" s="84"/>
      <c r="G219" s="7"/>
      <c r="H219" s="78">
        <v>1</v>
      </c>
      <c r="I219" s="79"/>
    </row>
    <row r="220" spans="1:9" hidden="1">
      <c r="A220" s="193" t="s">
        <v>3</v>
      </c>
      <c r="B220" s="194"/>
      <c r="C220" s="194"/>
      <c r="D220" s="195"/>
      <c r="E220" s="104" t="s">
        <v>4</v>
      </c>
      <c r="F220" s="194"/>
      <c r="G220" s="195"/>
      <c r="H220" s="104" t="s">
        <v>5</v>
      </c>
      <c r="I220" s="105"/>
    </row>
    <row r="221" spans="1:9" hidden="1">
      <c r="A221" s="68" t="s">
        <v>6</v>
      </c>
      <c r="B221" s="69"/>
      <c r="C221" s="69"/>
      <c r="D221" s="189"/>
      <c r="E221" s="201"/>
      <c r="F221" s="202"/>
      <c r="G221" s="203"/>
      <c r="H221" s="89">
        <v>6000000</v>
      </c>
      <c r="I221" s="90"/>
    </row>
    <row r="222" spans="1:9" hidden="1">
      <c r="A222" s="70" t="s">
        <v>7</v>
      </c>
      <c r="B222" s="71"/>
      <c r="C222" s="71"/>
      <c r="D222" s="236"/>
      <c r="E222" s="237"/>
      <c r="F222" s="238"/>
      <c r="G222" s="91"/>
      <c r="H222" s="87">
        <f>H221</f>
        <v>6000000</v>
      </c>
      <c r="I222" s="101"/>
    </row>
    <row r="223" spans="1:9" hidden="1">
      <c r="A223" s="70" t="s">
        <v>8</v>
      </c>
      <c r="B223" s="71"/>
      <c r="C223" s="71"/>
      <c r="D223" s="236"/>
      <c r="E223" s="87">
        <f>H223-H173</f>
        <v>1192694.5500000007</v>
      </c>
      <c r="F223" s="242"/>
      <c r="G223" s="75"/>
      <c r="H223" s="87">
        <v>6033590.8600000003</v>
      </c>
      <c r="I223" s="101"/>
    </row>
    <row r="224" spans="1:9" hidden="1">
      <c r="A224" s="70" t="s">
        <v>9</v>
      </c>
      <c r="B224" s="71"/>
      <c r="C224" s="71"/>
      <c r="D224" s="236"/>
      <c r="E224" s="237" t="s">
        <v>10</v>
      </c>
      <c r="F224" s="238"/>
      <c r="G224" s="91"/>
      <c r="H224" s="237" t="s">
        <v>10</v>
      </c>
      <c r="I224" s="88"/>
    </row>
    <row r="225" spans="1:9" hidden="1">
      <c r="A225" s="92" t="s">
        <v>11</v>
      </c>
      <c r="B225" s="93"/>
      <c r="C225" s="93"/>
      <c r="D225" s="204"/>
      <c r="E225" s="110">
        <f>IF((E230&gt;E223),E230-E223,0)</f>
        <v>0</v>
      </c>
      <c r="F225" s="247"/>
      <c r="G225" s="97"/>
      <c r="H225" s="110">
        <f>IF((H230&gt;H223),H230-H223,0)</f>
        <v>0</v>
      </c>
      <c r="I225" s="111"/>
    </row>
    <row r="226" spans="1:9" hidden="1">
      <c r="A226" s="178" t="s">
        <v>12</v>
      </c>
      <c r="B226" s="179"/>
      <c r="C226" s="179"/>
      <c r="D226" s="180"/>
      <c r="E226" s="106" t="s">
        <v>4</v>
      </c>
      <c r="F226" s="179"/>
      <c r="G226" s="180"/>
      <c r="H226" s="106" t="s">
        <v>5</v>
      </c>
      <c r="I226" s="107"/>
    </row>
    <row r="227" spans="1:9" hidden="1">
      <c r="A227" s="68" t="s">
        <v>13</v>
      </c>
      <c r="B227" s="69"/>
      <c r="C227" s="69"/>
      <c r="D227" s="189"/>
      <c r="E227" s="87" t="s">
        <v>24</v>
      </c>
      <c r="F227" s="242"/>
      <c r="G227" s="75"/>
      <c r="H227" s="89">
        <f>H221</f>
        <v>6000000</v>
      </c>
      <c r="I227" s="90"/>
    </row>
    <row r="228" spans="1:9" hidden="1">
      <c r="A228" s="70" t="s">
        <v>14</v>
      </c>
      <c r="B228" s="71"/>
      <c r="C228" s="71"/>
      <c r="D228" s="236"/>
      <c r="E228" s="87">
        <f>H228-H178</f>
        <v>12000</v>
      </c>
      <c r="F228" s="242"/>
      <c r="G228" s="75"/>
      <c r="H228" s="87">
        <v>7759825.04</v>
      </c>
      <c r="I228" s="101"/>
    </row>
    <row r="229" spans="1:9" hidden="1">
      <c r="A229" s="70" t="s">
        <v>15</v>
      </c>
      <c r="B229" s="71"/>
      <c r="C229" s="71"/>
      <c r="D229" s="236"/>
      <c r="E229" s="87">
        <f>H229-H179</f>
        <v>830397.96</v>
      </c>
      <c r="F229" s="242"/>
      <c r="G229" s="75"/>
      <c r="H229" s="87">
        <v>6041234.5599999996</v>
      </c>
      <c r="I229" s="101"/>
    </row>
    <row r="230" spans="1:9" hidden="1">
      <c r="A230" s="70" t="s">
        <v>16</v>
      </c>
      <c r="B230" s="71"/>
      <c r="C230" s="71"/>
      <c r="D230" s="236"/>
      <c r="E230" s="87">
        <f>H230-H180</f>
        <v>898623.34000000032</v>
      </c>
      <c r="F230" s="242"/>
      <c r="G230" s="75"/>
      <c r="H230" s="87">
        <v>5014024.66</v>
      </c>
      <c r="I230" s="101"/>
    </row>
    <row r="231" spans="1:9" hidden="1">
      <c r="A231" s="92" t="s">
        <v>17</v>
      </c>
      <c r="B231" s="93"/>
      <c r="C231" s="93"/>
      <c r="D231" s="204"/>
      <c r="E231" s="110">
        <f>IF((E223&gt;E230),E223-E230,0)</f>
        <v>294071.21000000043</v>
      </c>
      <c r="F231" s="247"/>
      <c r="G231" s="97"/>
      <c r="H231" s="110">
        <f>IF((H223&gt;H230),H223-H230,0)</f>
        <v>1019566.2000000002</v>
      </c>
      <c r="I231" s="111"/>
    </row>
    <row r="232" spans="1:9" hidden="1">
      <c r="A232" s="178" t="s">
        <v>18</v>
      </c>
      <c r="B232" s="179"/>
      <c r="C232" s="179"/>
      <c r="D232" s="180"/>
      <c r="E232" s="106" t="s">
        <v>4</v>
      </c>
      <c r="F232" s="179"/>
      <c r="G232" s="180"/>
      <c r="H232" s="106" t="s">
        <v>5</v>
      </c>
      <c r="I232" s="107"/>
    </row>
    <row r="233" spans="1:9" hidden="1">
      <c r="A233" s="68" t="s">
        <v>15</v>
      </c>
      <c r="B233" s="69"/>
      <c r="C233" s="69"/>
      <c r="D233" s="189"/>
      <c r="E233" s="89">
        <f>E229</f>
        <v>830397.96</v>
      </c>
      <c r="F233" s="240"/>
      <c r="G233" s="241"/>
      <c r="H233" s="89">
        <f>H229</f>
        <v>6041234.5599999996</v>
      </c>
      <c r="I233" s="90"/>
    </row>
    <row r="234" spans="1:9" hidden="1">
      <c r="A234" s="92" t="s">
        <v>16</v>
      </c>
      <c r="B234" s="93"/>
      <c r="C234" s="93"/>
      <c r="D234" s="204"/>
      <c r="E234" s="110">
        <f>E230</f>
        <v>898623.34000000032</v>
      </c>
      <c r="F234" s="247"/>
      <c r="G234" s="97"/>
      <c r="H234" s="110">
        <f>H230</f>
        <v>5014024.66</v>
      </c>
      <c r="I234" s="111"/>
    </row>
    <row r="235" spans="1:9" hidden="1">
      <c r="A235" s="116" t="s">
        <v>19</v>
      </c>
      <c r="B235" s="117"/>
      <c r="C235" s="117"/>
      <c r="D235" s="117"/>
      <c r="E235" s="117"/>
      <c r="F235" s="117"/>
      <c r="G235" s="124"/>
      <c r="H235" s="106" t="s">
        <v>5</v>
      </c>
      <c r="I235" s="107"/>
    </row>
    <row r="236" spans="1:9" hidden="1">
      <c r="A236" s="132" t="s">
        <v>20</v>
      </c>
      <c r="B236" s="133"/>
      <c r="C236" s="133"/>
      <c r="D236" s="133"/>
      <c r="E236" s="133"/>
      <c r="F236" s="133"/>
      <c r="G236" s="266"/>
      <c r="H236" s="118">
        <v>6856557.8700000001</v>
      </c>
      <c r="I236" s="119"/>
    </row>
    <row r="237" spans="1:9" hidden="1">
      <c r="A237" s="190" t="s">
        <v>21</v>
      </c>
      <c r="B237" s="191"/>
      <c r="C237" s="191"/>
      <c r="D237" s="191"/>
      <c r="E237" s="145" t="s">
        <v>47</v>
      </c>
      <c r="F237" s="191"/>
      <c r="G237" s="192"/>
      <c r="H237" s="145" t="s">
        <v>22</v>
      </c>
      <c r="I237" s="269"/>
    </row>
    <row r="238" spans="1:9" hidden="1">
      <c r="A238" s="193"/>
      <c r="B238" s="194"/>
      <c r="C238" s="194"/>
      <c r="D238" s="194"/>
      <c r="E238" s="104"/>
      <c r="F238" s="194"/>
      <c r="G238" s="195"/>
      <c r="H238" s="104"/>
      <c r="I238" s="270"/>
    </row>
    <row r="239" spans="1:9" hidden="1">
      <c r="A239" s="267" t="s">
        <v>23</v>
      </c>
      <c r="B239" s="268"/>
      <c r="C239" s="268"/>
      <c r="D239" s="268"/>
      <c r="E239" s="89">
        <v>-200000</v>
      </c>
      <c r="F239" s="240"/>
      <c r="G239" s="241"/>
      <c r="H239" s="89">
        <v>-605205</v>
      </c>
      <c r="I239" s="273"/>
    </row>
    <row r="240" spans="1:9" hidden="1">
      <c r="A240" s="271" t="s">
        <v>25</v>
      </c>
      <c r="B240" s="272"/>
      <c r="C240" s="272"/>
      <c r="D240" s="272"/>
      <c r="E240" s="110">
        <v>182000</v>
      </c>
      <c r="F240" s="247"/>
      <c r="G240" s="97"/>
      <c r="H240" s="110">
        <v>971002.16</v>
      </c>
      <c r="I240" s="274"/>
    </row>
    <row r="241" spans="1:9" ht="18" hidden="1">
      <c r="A241" s="178" t="s">
        <v>26</v>
      </c>
      <c r="B241" s="179"/>
      <c r="C241" s="180"/>
      <c r="D241" s="106" t="s">
        <v>27</v>
      </c>
      <c r="E241" s="179"/>
      <c r="F241" s="180"/>
      <c r="G241" s="1" t="s">
        <v>28</v>
      </c>
      <c r="H241" s="1" t="s">
        <v>29</v>
      </c>
      <c r="I241" s="2" t="s">
        <v>30</v>
      </c>
    </row>
    <row r="242" spans="1:9" hidden="1">
      <c r="A242" s="68" t="s">
        <v>31</v>
      </c>
      <c r="B242" s="69"/>
      <c r="C242" s="189"/>
      <c r="D242" s="89">
        <f>D243+D246</f>
        <v>432779.52000000002</v>
      </c>
      <c r="E242" s="240"/>
      <c r="F242" s="241"/>
      <c r="G242" s="12">
        <f>G243+G246</f>
        <v>1485.82</v>
      </c>
      <c r="H242" s="12">
        <f>H243+H246</f>
        <v>348268.83</v>
      </c>
      <c r="I242" s="18">
        <f>I243+I246</f>
        <v>83024.87</v>
      </c>
    </row>
    <row r="243" spans="1:9" hidden="1">
      <c r="A243" s="70" t="s">
        <v>32</v>
      </c>
      <c r="B243" s="71"/>
      <c r="C243" s="236"/>
      <c r="D243" s="87">
        <f>D244+D245</f>
        <v>36449.760000000002</v>
      </c>
      <c r="E243" s="242"/>
      <c r="F243" s="75"/>
      <c r="G243" s="12">
        <f>G244</f>
        <v>1399.29</v>
      </c>
      <c r="H243" s="12">
        <f>H244+H245</f>
        <v>16258.4</v>
      </c>
      <c r="I243" s="18">
        <f>I244+I245</f>
        <v>18792.07</v>
      </c>
    </row>
    <row r="244" spans="1:9" hidden="1">
      <c r="A244" s="70" t="s">
        <v>33</v>
      </c>
      <c r="B244" s="71"/>
      <c r="C244" s="236"/>
      <c r="D244" s="87">
        <v>36449.760000000002</v>
      </c>
      <c r="E244" s="242"/>
      <c r="F244" s="75"/>
      <c r="G244" s="12">
        <v>1399.29</v>
      </c>
      <c r="H244" s="12">
        <v>16258.4</v>
      </c>
      <c r="I244" s="18">
        <f>D244-G244-H244</f>
        <v>18792.07</v>
      </c>
    </row>
    <row r="245" spans="1:9" hidden="1">
      <c r="A245" s="70" t="s">
        <v>34</v>
      </c>
      <c r="B245" s="71"/>
      <c r="C245" s="236"/>
      <c r="D245" s="87">
        <v>0</v>
      </c>
      <c r="E245" s="242"/>
      <c r="F245" s="75"/>
      <c r="G245" s="12">
        <v>0</v>
      </c>
      <c r="H245" s="12">
        <v>0</v>
      </c>
      <c r="I245" s="18">
        <f>D245-G245-H245</f>
        <v>0</v>
      </c>
    </row>
    <row r="246" spans="1:9" hidden="1">
      <c r="A246" s="98" t="s">
        <v>35</v>
      </c>
      <c r="B246" s="99"/>
      <c r="C246" s="243"/>
      <c r="D246" s="87">
        <f>D247+D248</f>
        <v>396329.76</v>
      </c>
      <c r="E246" s="242"/>
      <c r="F246" s="75"/>
      <c r="G246" s="12">
        <f>G247</f>
        <v>86.53</v>
      </c>
      <c r="H246" s="12">
        <f>H247+H248</f>
        <v>332010.43</v>
      </c>
      <c r="I246" s="18">
        <f>I247+I248</f>
        <v>64232.799999999988</v>
      </c>
    </row>
    <row r="247" spans="1:9" hidden="1">
      <c r="A247" s="70" t="s">
        <v>33</v>
      </c>
      <c r="B247" s="71"/>
      <c r="C247" s="236"/>
      <c r="D247" s="87">
        <v>396329.76</v>
      </c>
      <c r="E247" s="242"/>
      <c r="F247" s="75"/>
      <c r="G247" s="12">
        <v>86.53</v>
      </c>
      <c r="H247" s="12">
        <v>332010.43</v>
      </c>
      <c r="I247" s="18">
        <f>D247-G247-H247</f>
        <v>64232.799999999988</v>
      </c>
    </row>
    <row r="248" spans="1:9" hidden="1">
      <c r="A248" s="92" t="s">
        <v>34</v>
      </c>
      <c r="B248" s="93"/>
      <c r="C248" s="204"/>
      <c r="D248" s="87">
        <v>0</v>
      </c>
      <c r="E248" s="242"/>
      <c r="F248" s="75"/>
      <c r="G248" s="16">
        <v>0</v>
      </c>
      <c r="H248" s="16">
        <v>0</v>
      </c>
      <c r="I248" s="19">
        <f>D248-G248-H248</f>
        <v>0</v>
      </c>
    </row>
    <row r="249" spans="1:9" hidden="1">
      <c r="A249" s="127"/>
      <c r="B249" s="128"/>
      <c r="C249" s="128"/>
      <c r="D249" s="69"/>
      <c r="E249" s="69"/>
      <c r="F249" s="69"/>
      <c r="G249" s="9"/>
      <c r="H249" s="152" t="s">
        <v>36</v>
      </c>
      <c r="I249" s="153"/>
    </row>
    <row r="250" spans="1:9" hidden="1">
      <c r="A250" s="190" t="s">
        <v>37</v>
      </c>
      <c r="B250" s="191"/>
      <c r="C250" s="191"/>
      <c r="D250" s="206" t="s">
        <v>38</v>
      </c>
      <c r="E250" s="207"/>
      <c r="F250" s="207"/>
      <c r="G250" s="208"/>
      <c r="H250" s="154" t="s">
        <v>39</v>
      </c>
      <c r="I250" s="147" t="s">
        <v>40</v>
      </c>
    </row>
    <row r="251" spans="1:9" hidden="1">
      <c r="A251" s="193"/>
      <c r="B251" s="194"/>
      <c r="C251" s="194"/>
      <c r="D251" s="209"/>
      <c r="E251" s="210"/>
      <c r="F251" s="210"/>
      <c r="G251" s="211"/>
      <c r="H251" s="244"/>
      <c r="I251" s="148"/>
    </row>
    <row r="252" spans="1:9" hidden="1">
      <c r="A252" s="255" t="s">
        <v>45</v>
      </c>
      <c r="B252" s="256"/>
      <c r="C252" s="256"/>
      <c r="D252" s="281">
        <v>1419928.54</v>
      </c>
      <c r="E252" s="282"/>
      <c r="F252" s="282"/>
      <c r="G252" s="283"/>
      <c r="H252" s="20">
        <v>0.25</v>
      </c>
      <c r="I252" s="21">
        <v>0.2898</v>
      </c>
    </row>
    <row r="253" spans="1:9" hidden="1">
      <c r="A253" s="250" t="s">
        <v>41</v>
      </c>
      <c r="B253" s="251"/>
      <c r="C253" s="251"/>
      <c r="D253" s="275">
        <f>124060.76+332481.76+882.93</f>
        <v>457425.45</v>
      </c>
      <c r="E253" s="276"/>
      <c r="F253" s="276"/>
      <c r="G253" s="277"/>
      <c r="H253" s="20">
        <v>0.6</v>
      </c>
      <c r="I253" s="22">
        <f>594018.66/D253</f>
        <v>1.2986130526843227</v>
      </c>
    </row>
    <row r="254" spans="1:9" hidden="1">
      <c r="A254" s="260" t="s">
        <v>46</v>
      </c>
      <c r="B254" s="261"/>
      <c r="C254" s="261"/>
      <c r="D254" s="278">
        <v>235313.19</v>
      </c>
      <c r="E254" s="279"/>
      <c r="F254" s="279"/>
      <c r="G254" s="280"/>
      <c r="H254" s="23">
        <v>0.6</v>
      </c>
      <c r="I254" s="24">
        <v>0.81689999999999996</v>
      </c>
    </row>
    <row r="255" spans="1:9" hidden="1">
      <c r="A255" s="28"/>
      <c r="B255" s="29"/>
      <c r="C255" s="152"/>
      <c r="D255" s="238"/>
      <c r="E255" s="238"/>
      <c r="F255" s="238"/>
      <c r="G255" s="238"/>
      <c r="H255" s="152" t="s">
        <v>36</v>
      </c>
      <c r="I255" s="205"/>
    </row>
    <row r="256" spans="1:9" hidden="1">
      <c r="A256" s="190" t="s">
        <v>42</v>
      </c>
      <c r="B256" s="191"/>
      <c r="C256" s="191"/>
      <c r="D256" s="206" t="s">
        <v>38</v>
      </c>
      <c r="E256" s="207"/>
      <c r="F256" s="207"/>
      <c r="G256" s="208"/>
      <c r="H256" s="154" t="s">
        <v>39</v>
      </c>
      <c r="I256" s="245" t="s">
        <v>40</v>
      </c>
    </row>
    <row r="257" spans="1:9" hidden="1">
      <c r="A257" s="193"/>
      <c r="B257" s="194"/>
      <c r="C257" s="194"/>
      <c r="D257" s="209"/>
      <c r="E257" s="210"/>
      <c r="F257" s="210"/>
      <c r="G257" s="211"/>
      <c r="H257" s="244"/>
      <c r="I257" s="148"/>
    </row>
    <row r="258" spans="1:9" hidden="1">
      <c r="A258" s="252" t="s">
        <v>43</v>
      </c>
      <c r="B258" s="253"/>
      <c r="C258" s="254"/>
      <c r="D258" s="284">
        <v>867412.13</v>
      </c>
      <c r="E258" s="284"/>
      <c r="F258" s="284"/>
      <c r="G258" s="285"/>
      <c r="H258" s="26">
        <v>0.15</v>
      </c>
      <c r="I258" s="27">
        <v>0.17699999999999999</v>
      </c>
    </row>
    <row r="259" spans="1:9" ht="13.5" hidden="1" thickBot="1">
      <c r="A259" s="257" t="s">
        <v>53</v>
      </c>
      <c r="B259" s="258"/>
      <c r="C259" s="258"/>
      <c r="D259" s="258"/>
      <c r="E259" s="258"/>
      <c r="F259" s="258"/>
      <c r="G259" s="258"/>
      <c r="H259" s="258"/>
      <c r="I259" s="259"/>
    </row>
    <row r="260" spans="1:9" hidden="1">
      <c r="A260" s="265" t="s">
        <v>66</v>
      </c>
      <c r="B260" s="265"/>
      <c r="C260" s="265"/>
      <c r="D260" s="265"/>
      <c r="E260" s="265"/>
      <c r="F260" s="265"/>
      <c r="G260" s="265"/>
      <c r="H260" s="265"/>
      <c r="I260" s="265"/>
    </row>
    <row r="261" spans="1:9" hidden="1">
      <c r="A261" s="181" t="s">
        <v>75</v>
      </c>
      <c r="B261" s="181"/>
      <c r="C261" s="181"/>
      <c r="D261" s="181"/>
      <c r="E261" s="181"/>
      <c r="F261" s="181"/>
      <c r="G261" s="181"/>
      <c r="H261" s="181"/>
      <c r="I261" s="181"/>
    </row>
    <row r="262" spans="1:9" hidden="1">
      <c r="A262" s="235" t="s">
        <v>60</v>
      </c>
      <c r="B262" s="235"/>
      <c r="C262" s="235"/>
      <c r="D262" s="235" t="s">
        <v>61</v>
      </c>
      <c r="E262" s="235"/>
      <c r="F262" s="235"/>
      <c r="G262" s="235"/>
      <c r="H262" s="235" t="s">
        <v>63</v>
      </c>
      <c r="I262" s="235"/>
    </row>
    <row r="263" spans="1:9" hidden="1">
      <c r="A263" s="235" t="s">
        <v>44</v>
      </c>
      <c r="B263" s="235"/>
      <c r="C263" s="235"/>
      <c r="D263" s="248" t="s">
        <v>62</v>
      </c>
      <c r="E263" s="248"/>
      <c r="F263" s="248"/>
      <c r="G263" s="248"/>
      <c r="H263" s="235" t="s">
        <v>64</v>
      </c>
      <c r="I263" s="235"/>
    </row>
    <row r="264" spans="1:9" hidden="1"/>
    <row r="265" spans="1:9" ht="15.75" hidden="1">
      <c r="A265" s="182" t="s">
        <v>59</v>
      </c>
      <c r="B265" s="182"/>
      <c r="C265" s="182"/>
      <c r="D265" s="182"/>
      <c r="E265" s="182"/>
      <c r="F265" s="182"/>
      <c r="G265" s="182"/>
      <c r="H265" s="182"/>
      <c r="I265" s="182"/>
    </row>
    <row r="266" spans="1:9" hidden="1">
      <c r="A266" s="239" t="s">
        <v>0</v>
      </c>
      <c r="B266" s="239"/>
      <c r="C266" s="239"/>
      <c r="D266" s="239"/>
      <c r="E266" s="239"/>
      <c r="F266" s="239"/>
      <c r="G266" s="239"/>
      <c r="H266" s="239"/>
      <c r="I266" s="239"/>
    </row>
    <row r="267" spans="1:9" hidden="1">
      <c r="A267" s="239" t="s">
        <v>1</v>
      </c>
      <c r="B267" s="239"/>
      <c r="C267" s="239"/>
      <c r="D267" s="239"/>
      <c r="E267" s="239"/>
      <c r="F267" s="239"/>
      <c r="G267" s="239"/>
      <c r="H267" s="239"/>
      <c r="I267" s="239"/>
    </row>
    <row r="268" spans="1:9" ht="13.5" hidden="1" thickBot="1">
      <c r="A268" s="239" t="s">
        <v>76</v>
      </c>
      <c r="B268" s="239"/>
      <c r="C268" s="239"/>
      <c r="D268" s="239"/>
      <c r="E268" s="239"/>
      <c r="F268" s="239"/>
      <c r="G268" s="239"/>
      <c r="H268" s="239"/>
      <c r="I268" s="239"/>
    </row>
    <row r="269" spans="1:9" ht="13.5" hidden="1" thickBot="1">
      <c r="A269" s="85" t="s">
        <v>2</v>
      </c>
      <c r="B269" s="86"/>
      <c r="C269" s="86"/>
      <c r="D269" s="86"/>
      <c r="E269" s="84"/>
      <c r="F269" s="84"/>
      <c r="G269" s="7"/>
      <c r="H269" s="78">
        <v>1</v>
      </c>
      <c r="I269" s="79"/>
    </row>
    <row r="270" spans="1:9" hidden="1">
      <c r="A270" s="193" t="s">
        <v>3</v>
      </c>
      <c r="B270" s="194"/>
      <c r="C270" s="194"/>
      <c r="D270" s="195"/>
      <c r="E270" s="104" t="s">
        <v>4</v>
      </c>
      <c r="F270" s="194"/>
      <c r="G270" s="195"/>
      <c r="H270" s="104" t="s">
        <v>5</v>
      </c>
      <c r="I270" s="105"/>
    </row>
    <row r="271" spans="1:9" hidden="1">
      <c r="A271" s="68" t="s">
        <v>6</v>
      </c>
      <c r="B271" s="69"/>
      <c r="C271" s="69"/>
      <c r="D271" s="189"/>
      <c r="E271" s="201"/>
      <c r="F271" s="202"/>
      <c r="G271" s="203"/>
      <c r="H271" s="89">
        <v>6000000</v>
      </c>
      <c r="I271" s="90"/>
    </row>
    <row r="272" spans="1:9" hidden="1">
      <c r="A272" s="70" t="s">
        <v>7</v>
      </c>
      <c r="B272" s="71"/>
      <c r="C272" s="71"/>
      <c r="D272" s="236"/>
      <c r="E272" s="237"/>
      <c r="F272" s="238"/>
      <c r="G272" s="91"/>
      <c r="H272" s="87">
        <f>H271</f>
        <v>6000000</v>
      </c>
      <c r="I272" s="101"/>
    </row>
    <row r="273" spans="1:9" hidden="1">
      <c r="A273" s="70" t="s">
        <v>8</v>
      </c>
      <c r="B273" s="71"/>
      <c r="C273" s="71"/>
      <c r="D273" s="236"/>
      <c r="E273" s="87">
        <f>H273-H223</f>
        <v>1384149</v>
      </c>
      <c r="F273" s="242"/>
      <c r="G273" s="75"/>
      <c r="H273" s="87">
        <v>7417739.8600000003</v>
      </c>
      <c r="I273" s="101"/>
    </row>
    <row r="274" spans="1:9" hidden="1">
      <c r="A274" s="70" t="s">
        <v>9</v>
      </c>
      <c r="B274" s="71"/>
      <c r="C274" s="71"/>
      <c r="D274" s="236"/>
      <c r="E274" s="237" t="s">
        <v>10</v>
      </c>
      <c r="F274" s="238"/>
      <c r="G274" s="91"/>
      <c r="H274" s="237" t="s">
        <v>10</v>
      </c>
      <c r="I274" s="88"/>
    </row>
    <row r="275" spans="1:9" hidden="1">
      <c r="A275" s="92" t="s">
        <v>11</v>
      </c>
      <c r="B275" s="93"/>
      <c r="C275" s="93"/>
      <c r="D275" s="204"/>
      <c r="E275" s="110">
        <f>IF((E280&gt;E273),E280-E273,0)</f>
        <v>204727.1799999997</v>
      </c>
      <c r="F275" s="247"/>
      <c r="G275" s="97"/>
      <c r="H275" s="110">
        <f>IF((H279&gt;H273),H279-H273,0)</f>
        <v>0</v>
      </c>
      <c r="I275" s="111"/>
    </row>
    <row r="276" spans="1:9" hidden="1">
      <c r="A276" s="178" t="s">
        <v>12</v>
      </c>
      <c r="B276" s="179"/>
      <c r="C276" s="179"/>
      <c r="D276" s="180"/>
      <c r="E276" s="106" t="s">
        <v>4</v>
      </c>
      <c r="F276" s="179"/>
      <c r="G276" s="180"/>
      <c r="H276" s="106" t="s">
        <v>5</v>
      </c>
      <c r="I276" s="107"/>
    </row>
    <row r="277" spans="1:9" hidden="1">
      <c r="A277" s="68" t="s">
        <v>13</v>
      </c>
      <c r="B277" s="69"/>
      <c r="C277" s="69"/>
      <c r="D277" s="189"/>
      <c r="E277" s="87" t="s">
        <v>24</v>
      </c>
      <c r="F277" s="242"/>
      <c r="G277" s="75"/>
      <c r="H277" s="89">
        <f>H271</f>
        <v>6000000</v>
      </c>
      <c r="I277" s="90"/>
    </row>
    <row r="278" spans="1:9" hidden="1">
      <c r="A278" s="70" t="s">
        <v>14</v>
      </c>
      <c r="B278" s="71"/>
      <c r="C278" s="71"/>
      <c r="D278" s="236"/>
      <c r="E278" s="87">
        <f>H278-H228</f>
        <v>-196700</v>
      </c>
      <c r="F278" s="242"/>
      <c r="G278" s="75"/>
      <c r="H278" s="87">
        <v>7563125.04</v>
      </c>
      <c r="I278" s="101"/>
    </row>
    <row r="279" spans="1:9" hidden="1">
      <c r="A279" s="70" t="s">
        <v>15</v>
      </c>
      <c r="B279" s="71"/>
      <c r="C279" s="71"/>
      <c r="D279" s="236"/>
      <c r="E279" s="87">
        <f>H279-H229</f>
        <v>1128850.29</v>
      </c>
      <c r="F279" s="242"/>
      <c r="G279" s="75"/>
      <c r="H279" s="87">
        <v>7170084.8499999996</v>
      </c>
      <c r="I279" s="101"/>
    </row>
    <row r="280" spans="1:9" hidden="1">
      <c r="A280" s="70" t="s">
        <v>16</v>
      </c>
      <c r="B280" s="71"/>
      <c r="C280" s="71"/>
      <c r="D280" s="236"/>
      <c r="E280" s="87">
        <f>H280-H230</f>
        <v>1588876.1799999997</v>
      </c>
      <c r="F280" s="242"/>
      <c r="G280" s="75"/>
      <c r="H280" s="87">
        <v>6602900.8399999999</v>
      </c>
      <c r="I280" s="101"/>
    </row>
    <row r="281" spans="1:9" hidden="1">
      <c r="A281" s="92" t="s">
        <v>17</v>
      </c>
      <c r="B281" s="93"/>
      <c r="C281" s="93"/>
      <c r="D281" s="204"/>
      <c r="E281" s="110">
        <f>IF((E273&gt;E279),E273-E279,0)</f>
        <v>255298.70999999996</v>
      </c>
      <c r="F281" s="247"/>
      <c r="G281" s="97"/>
      <c r="H281" s="110">
        <f>IF((H273&gt;H280),H273-H280,0)</f>
        <v>814839.02000000048</v>
      </c>
      <c r="I281" s="111"/>
    </row>
    <row r="282" spans="1:9" hidden="1">
      <c r="A282" s="178" t="s">
        <v>18</v>
      </c>
      <c r="B282" s="179"/>
      <c r="C282" s="179"/>
      <c r="D282" s="180"/>
      <c r="E282" s="106" t="s">
        <v>4</v>
      </c>
      <c r="F282" s="179"/>
      <c r="G282" s="180"/>
      <c r="H282" s="106" t="s">
        <v>5</v>
      </c>
      <c r="I282" s="107"/>
    </row>
    <row r="283" spans="1:9" hidden="1">
      <c r="A283" s="68" t="s">
        <v>15</v>
      </c>
      <c r="B283" s="69"/>
      <c r="C283" s="69"/>
      <c r="D283" s="189"/>
      <c r="E283" s="89">
        <f>E279</f>
        <v>1128850.29</v>
      </c>
      <c r="F283" s="240"/>
      <c r="G283" s="241"/>
      <c r="H283" s="89">
        <f>H279</f>
        <v>7170084.8499999996</v>
      </c>
      <c r="I283" s="90"/>
    </row>
    <row r="284" spans="1:9" hidden="1">
      <c r="A284" s="92" t="s">
        <v>16</v>
      </c>
      <c r="B284" s="93"/>
      <c r="C284" s="93"/>
      <c r="D284" s="204"/>
      <c r="E284" s="110">
        <f>E280</f>
        <v>1588876.1799999997</v>
      </c>
      <c r="F284" s="247"/>
      <c r="G284" s="97"/>
      <c r="H284" s="110">
        <f>H280</f>
        <v>6602900.8399999999</v>
      </c>
      <c r="I284" s="111"/>
    </row>
    <row r="285" spans="1:9" hidden="1">
      <c r="A285" s="116" t="s">
        <v>19</v>
      </c>
      <c r="B285" s="117"/>
      <c r="C285" s="117"/>
      <c r="D285" s="117"/>
      <c r="E285" s="117"/>
      <c r="F285" s="117"/>
      <c r="G285" s="124"/>
      <c r="H285" s="106" t="s">
        <v>5</v>
      </c>
      <c r="I285" s="107"/>
    </row>
    <row r="286" spans="1:9" hidden="1">
      <c r="A286" s="132" t="s">
        <v>20</v>
      </c>
      <c r="B286" s="133"/>
      <c r="C286" s="133"/>
      <c r="D286" s="133"/>
      <c r="E286" s="133"/>
      <c r="F286" s="133"/>
      <c r="G286" s="266"/>
      <c r="H286" s="118">
        <v>7103916.4000000004</v>
      </c>
      <c r="I286" s="119"/>
    </row>
    <row r="287" spans="1:9" hidden="1">
      <c r="A287" s="190" t="s">
        <v>21</v>
      </c>
      <c r="B287" s="191"/>
      <c r="C287" s="191"/>
      <c r="D287" s="191"/>
      <c r="E287" s="145" t="s">
        <v>47</v>
      </c>
      <c r="F287" s="191"/>
      <c r="G287" s="192"/>
      <c r="H287" s="145" t="s">
        <v>22</v>
      </c>
      <c r="I287" s="269"/>
    </row>
    <row r="288" spans="1:9" hidden="1">
      <c r="A288" s="193"/>
      <c r="B288" s="194"/>
      <c r="C288" s="194"/>
      <c r="D288" s="194"/>
      <c r="E288" s="104"/>
      <c r="F288" s="194"/>
      <c r="G288" s="195"/>
      <c r="H288" s="104"/>
      <c r="I288" s="270"/>
    </row>
    <row r="289" spans="1:9" hidden="1">
      <c r="A289" s="267" t="s">
        <v>23</v>
      </c>
      <c r="B289" s="268"/>
      <c r="C289" s="268"/>
      <c r="D289" s="268"/>
      <c r="E289" s="89">
        <v>-200000</v>
      </c>
      <c r="F289" s="240"/>
      <c r="G289" s="241"/>
      <c r="H289" s="89">
        <v>-364518.44</v>
      </c>
      <c r="I289" s="273"/>
    </row>
    <row r="290" spans="1:9" hidden="1">
      <c r="A290" s="271" t="s">
        <v>25</v>
      </c>
      <c r="B290" s="272"/>
      <c r="C290" s="272"/>
      <c r="D290" s="272"/>
      <c r="E290" s="110">
        <v>180000</v>
      </c>
      <c r="F290" s="247"/>
      <c r="G290" s="97"/>
      <c r="H290" s="110">
        <v>747306.6</v>
      </c>
      <c r="I290" s="274"/>
    </row>
    <row r="291" spans="1:9" ht="18" hidden="1">
      <c r="A291" s="178" t="s">
        <v>26</v>
      </c>
      <c r="B291" s="179"/>
      <c r="C291" s="180"/>
      <c r="D291" s="106" t="s">
        <v>27</v>
      </c>
      <c r="E291" s="179"/>
      <c r="F291" s="180"/>
      <c r="G291" s="1" t="s">
        <v>28</v>
      </c>
      <c r="H291" s="1" t="s">
        <v>29</v>
      </c>
      <c r="I291" s="2" t="s">
        <v>30</v>
      </c>
    </row>
    <row r="292" spans="1:9" hidden="1">
      <c r="A292" s="68" t="s">
        <v>31</v>
      </c>
      <c r="B292" s="69"/>
      <c r="C292" s="189"/>
      <c r="D292" s="89">
        <f>D293+D296</f>
        <v>432779.52000000002</v>
      </c>
      <c r="E292" s="240"/>
      <c r="F292" s="241"/>
      <c r="G292" s="12">
        <f>G293+G296</f>
        <v>1485.82</v>
      </c>
      <c r="H292" s="12">
        <f>H293+H296</f>
        <v>366842.59</v>
      </c>
      <c r="I292" s="18">
        <f>I293+I296</f>
        <v>64451.109999999979</v>
      </c>
    </row>
    <row r="293" spans="1:9" hidden="1">
      <c r="A293" s="70" t="s">
        <v>32</v>
      </c>
      <c r="B293" s="71"/>
      <c r="C293" s="236"/>
      <c r="D293" s="87">
        <f>D294</f>
        <v>36449.760000000002</v>
      </c>
      <c r="E293" s="242"/>
      <c r="F293" s="75"/>
      <c r="G293" s="12">
        <f>G294</f>
        <v>1399.29</v>
      </c>
      <c r="H293" s="12">
        <f>H294</f>
        <v>16258.4</v>
      </c>
      <c r="I293" s="18">
        <f>I294+I295</f>
        <v>18792.07</v>
      </c>
    </row>
    <row r="294" spans="1:9" hidden="1">
      <c r="A294" s="70" t="s">
        <v>33</v>
      </c>
      <c r="B294" s="71"/>
      <c r="C294" s="236"/>
      <c r="D294" s="87">
        <v>36449.760000000002</v>
      </c>
      <c r="E294" s="242"/>
      <c r="F294" s="75"/>
      <c r="G294" s="12">
        <v>1399.29</v>
      </c>
      <c r="H294" s="12">
        <v>16258.4</v>
      </c>
      <c r="I294" s="18">
        <f>D294-G294-H294</f>
        <v>18792.07</v>
      </c>
    </row>
    <row r="295" spans="1:9" hidden="1">
      <c r="A295" s="70" t="s">
        <v>34</v>
      </c>
      <c r="B295" s="71"/>
      <c r="C295" s="236"/>
      <c r="D295" s="87">
        <v>0</v>
      </c>
      <c r="E295" s="242"/>
      <c r="F295" s="75"/>
      <c r="G295" s="12">
        <v>0</v>
      </c>
      <c r="H295" s="12">
        <v>0</v>
      </c>
      <c r="I295" s="18">
        <f>D295-G295-H295</f>
        <v>0</v>
      </c>
    </row>
    <row r="296" spans="1:9" hidden="1">
      <c r="A296" s="98" t="s">
        <v>35</v>
      </c>
      <c r="B296" s="99"/>
      <c r="C296" s="243"/>
      <c r="D296" s="87">
        <f>D297+D298</f>
        <v>396329.76</v>
      </c>
      <c r="E296" s="242"/>
      <c r="F296" s="75"/>
      <c r="G296" s="12">
        <f>G297</f>
        <v>86.53</v>
      </c>
      <c r="H296" s="12">
        <f>H297+H298</f>
        <v>350584.19</v>
      </c>
      <c r="I296" s="18">
        <f>I297+I298</f>
        <v>45659.039999999979</v>
      </c>
    </row>
    <row r="297" spans="1:9" hidden="1">
      <c r="A297" s="70" t="s">
        <v>33</v>
      </c>
      <c r="B297" s="71"/>
      <c r="C297" s="236"/>
      <c r="D297" s="87">
        <v>396329.76</v>
      </c>
      <c r="E297" s="242"/>
      <c r="F297" s="75"/>
      <c r="G297" s="12">
        <v>86.53</v>
      </c>
      <c r="H297" s="12">
        <v>350584.19</v>
      </c>
      <c r="I297" s="18">
        <f>D297-G297-H297</f>
        <v>45659.039999999979</v>
      </c>
    </row>
    <row r="298" spans="1:9" hidden="1">
      <c r="A298" s="92" t="s">
        <v>34</v>
      </c>
      <c r="B298" s="93"/>
      <c r="C298" s="204"/>
      <c r="D298" s="87">
        <v>0</v>
      </c>
      <c r="E298" s="242"/>
      <c r="F298" s="75"/>
      <c r="G298" s="16">
        <v>0</v>
      </c>
      <c r="H298" s="16">
        <v>0</v>
      </c>
      <c r="I298" s="19">
        <f>D298-G298-H298</f>
        <v>0</v>
      </c>
    </row>
    <row r="299" spans="1:9" hidden="1">
      <c r="A299" s="127"/>
      <c r="B299" s="128"/>
      <c r="C299" s="128"/>
      <c r="D299" s="69"/>
      <c r="E299" s="69"/>
      <c r="F299" s="69"/>
      <c r="G299" s="9"/>
      <c r="H299" s="152" t="s">
        <v>36</v>
      </c>
      <c r="I299" s="153"/>
    </row>
    <row r="300" spans="1:9" hidden="1">
      <c r="A300" s="190" t="s">
        <v>37</v>
      </c>
      <c r="B300" s="191"/>
      <c r="C300" s="191"/>
      <c r="D300" s="206" t="s">
        <v>38</v>
      </c>
      <c r="E300" s="207"/>
      <c r="F300" s="207"/>
      <c r="G300" s="208"/>
      <c r="H300" s="154" t="s">
        <v>39</v>
      </c>
      <c r="I300" s="147" t="s">
        <v>40</v>
      </c>
    </row>
    <row r="301" spans="1:9" hidden="1">
      <c r="A301" s="193"/>
      <c r="B301" s="194"/>
      <c r="C301" s="194"/>
      <c r="D301" s="209"/>
      <c r="E301" s="210"/>
      <c r="F301" s="210"/>
      <c r="G301" s="211"/>
      <c r="H301" s="244"/>
      <c r="I301" s="148"/>
    </row>
    <row r="302" spans="1:9" hidden="1">
      <c r="A302" s="255" t="s">
        <v>45</v>
      </c>
      <c r="B302" s="256"/>
      <c r="C302" s="256"/>
      <c r="D302" s="262">
        <v>1826040.19</v>
      </c>
      <c r="E302" s="263"/>
      <c r="F302" s="263"/>
      <c r="G302" s="264"/>
      <c r="H302" s="20">
        <v>0.25</v>
      </c>
      <c r="I302" s="21">
        <v>0.28839999999999999</v>
      </c>
    </row>
    <row r="303" spans="1:9" hidden="1">
      <c r="A303" s="250" t="s">
        <v>41</v>
      </c>
      <c r="B303" s="251"/>
      <c r="C303" s="251"/>
      <c r="D303" s="74"/>
      <c r="E303" s="242"/>
      <c r="F303" s="242"/>
      <c r="G303" s="249"/>
      <c r="H303" s="20">
        <v>0.6</v>
      </c>
      <c r="I303" s="22"/>
    </row>
    <row r="304" spans="1:9" hidden="1">
      <c r="A304" s="260" t="s">
        <v>46</v>
      </c>
      <c r="B304" s="261"/>
      <c r="C304" s="261"/>
      <c r="D304" s="212">
        <v>302415.18</v>
      </c>
      <c r="E304" s="213"/>
      <c r="F304" s="213"/>
      <c r="G304" s="214"/>
      <c r="H304" s="23">
        <v>0.6</v>
      </c>
      <c r="I304" s="24">
        <v>0.85870000000000002</v>
      </c>
    </row>
    <row r="305" spans="1:9" hidden="1">
      <c r="A305" s="28"/>
      <c r="B305" s="29"/>
      <c r="C305" s="152"/>
      <c r="D305" s="238"/>
      <c r="E305" s="238"/>
      <c r="F305" s="238"/>
      <c r="G305" s="238"/>
      <c r="H305" s="152" t="s">
        <v>36</v>
      </c>
      <c r="I305" s="205"/>
    </row>
    <row r="306" spans="1:9" hidden="1">
      <c r="A306" s="190" t="s">
        <v>42</v>
      </c>
      <c r="B306" s="191"/>
      <c r="C306" s="191"/>
      <c r="D306" s="206" t="s">
        <v>38</v>
      </c>
      <c r="E306" s="207"/>
      <c r="F306" s="207"/>
      <c r="G306" s="208"/>
      <c r="H306" s="154" t="s">
        <v>39</v>
      </c>
      <c r="I306" s="245" t="s">
        <v>40</v>
      </c>
    </row>
    <row r="307" spans="1:9" hidden="1">
      <c r="A307" s="193"/>
      <c r="B307" s="194"/>
      <c r="C307" s="194"/>
      <c r="D307" s="209"/>
      <c r="E307" s="210"/>
      <c r="F307" s="210"/>
      <c r="G307" s="211"/>
      <c r="H307" s="244"/>
      <c r="I307" s="148"/>
    </row>
    <row r="308" spans="1:9" hidden="1">
      <c r="A308" s="252" t="s">
        <v>43</v>
      </c>
      <c r="B308" s="253"/>
      <c r="C308" s="254"/>
      <c r="D308" s="247">
        <v>1061468.03</v>
      </c>
      <c r="E308" s="247"/>
      <c r="F308" s="247"/>
      <c r="G308" s="97"/>
      <c r="H308" s="26">
        <v>0.15</v>
      </c>
      <c r="I308" s="27">
        <v>0.17249999999999999</v>
      </c>
    </row>
    <row r="309" spans="1:9" ht="13.5" hidden="1" thickBot="1">
      <c r="A309" s="257" t="s">
        <v>53</v>
      </c>
      <c r="B309" s="258"/>
      <c r="C309" s="258"/>
      <c r="D309" s="258"/>
      <c r="E309" s="258"/>
      <c r="F309" s="258"/>
      <c r="G309" s="258"/>
      <c r="H309" s="258"/>
      <c r="I309" s="259"/>
    </row>
    <row r="310" spans="1:9" hidden="1">
      <c r="A310" s="265" t="s">
        <v>66</v>
      </c>
      <c r="B310" s="265"/>
      <c r="C310" s="265"/>
      <c r="D310" s="265"/>
      <c r="E310" s="265"/>
      <c r="F310" s="265"/>
      <c r="G310" s="265"/>
      <c r="H310" s="265"/>
      <c r="I310" s="265"/>
    </row>
    <row r="311" spans="1:9" hidden="1">
      <c r="A311" s="181" t="s">
        <v>77</v>
      </c>
      <c r="B311" s="181"/>
      <c r="C311" s="181"/>
      <c r="D311" s="181"/>
      <c r="E311" s="181"/>
      <c r="F311" s="181"/>
      <c r="G311" s="181"/>
      <c r="H311" s="181"/>
      <c r="I311" s="181"/>
    </row>
    <row r="312" spans="1:9" hidden="1">
      <c r="A312" s="235" t="s">
        <v>60</v>
      </c>
      <c r="B312" s="235"/>
      <c r="C312" s="235"/>
      <c r="D312" s="235" t="s">
        <v>61</v>
      </c>
      <c r="E312" s="235"/>
      <c r="F312" s="235"/>
      <c r="G312" s="235"/>
      <c r="H312" s="235" t="s">
        <v>63</v>
      </c>
      <c r="I312" s="235"/>
    </row>
    <row r="313" spans="1:9" hidden="1">
      <c r="A313" s="235" t="s">
        <v>44</v>
      </c>
      <c r="B313" s="235"/>
      <c r="C313" s="235"/>
      <c r="D313" s="248" t="s">
        <v>62</v>
      </c>
      <c r="E313" s="248"/>
      <c r="F313" s="248"/>
      <c r="G313" s="248"/>
      <c r="H313" s="235" t="s">
        <v>64</v>
      </c>
      <c r="I313" s="235"/>
    </row>
    <row r="314" spans="1:9">
      <c r="A314" s="235" t="s">
        <v>92</v>
      </c>
      <c r="B314" s="235"/>
      <c r="C314" s="235"/>
      <c r="D314" s="235" t="s">
        <v>93</v>
      </c>
      <c r="E314" s="235"/>
      <c r="F314" s="235"/>
      <c r="G314" s="235"/>
      <c r="H314" s="235" t="s">
        <v>81</v>
      </c>
      <c r="I314" s="235"/>
    </row>
    <row r="315" spans="1:9">
      <c r="A315" s="235" t="s">
        <v>44</v>
      </c>
      <c r="B315" s="235"/>
      <c r="C315" s="235"/>
      <c r="D315" s="235" t="s">
        <v>91</v>
      </c>
      <c r="E315" s="235"/>
      <c r="F315" s="235"/>
      <c r="G315" s="235"/>
      <c r="H315" s="235" t="s">
        <v>80</v>
      </c>
      <c r="I315" s="235"/>
    </row>
  </sheetData>
  <mergeCells count="695">
    <mergeCell ref="D306:G307"/>
    <mergeCell ref="H299:I299"/>
    <mergeCell ref="A302:C302"/>
    <mergeCell ref="A303:C303"/>
    <mergeCell ref="D303:G303"/>
    <mergeCell ref="A304:C304"/>
    <mergeCell ref="D304:G304"/>
    <mergeCell ref="A300:C301"/>
    <mergeCell ref="A285:G285"/>
    <mergeCell ref="E287:G288"/>
    <mergeCell ref="A313:C313"/>
    <mergeCell ref="D313:G313"/>
    <mergeCell ref="A310:I310"/>
    <mergeCell ref="A309:I309"/>
    <mergeCell ref="H313:I313"/>
    <mergeCell ref="A312:C312"/>
    <mergeCell ref="H312:I312"/>
    <mergeCell ref="D312:G312"/>
    <mergeCell ref="A311:I311"/>
    <mergeCell ref="A308:C308"/>
    <mergeCell ref="H290:I290"/>
    <mergeCell ref="A294:C294"/>
    <mergeCell ref="A295:C295"/>
    <mergeCell ref="A292:C292"/>
    <mergeCell ref="A291:C291"/>
    <mergeCell ref="D308:G308"/>
    <mergeCell ref="A306:C307"/>
    <mergeCell ref="E290:G290"/>
    <mergeCell ref="D291:F291"/>
    <mergeCell ref="D292:F292"/>
    <mergeCell ref="A299:C299"/>
    <mergeCell ref="I306:I307"/>
    <mergeCell ref="F305:G305"/>
    <mergeCell ref="C305:E305"/>
    <mergeCell ref="H305:I305"/>
    <mergeCell ref="I300:I301"/>
    <mergeCell ref="D302:G302"/>
    <mergeCell ref="D299:F299"/>
    <mergeCell ref="D300:G301"/>
    <mergeCell ref="H300:H301"/>
    <mergeCell ref="A298:C298"/>
    <mergeCell ref="D298:F298"/>
    <mergeCell ref="H306:H307"/>
    <mergeCell ref="A290:D290"/>
    <mergeCell ref="A289:D289"/>
    <mergeCell ref="A287:D288"/>
    <mergeCell ref="A286:G286"/>
    <mergeCell ref="D297:F297"/>
    <mergeCell ref="A296:C296"/>
    <mergeCell ref="A297:C297"/>
    <mergeCell ref="D293:F293"/>
    <mergeCell ref="A293:C293"/>
    <mergeCell ref="D296:F296"/>
    <mergeCell ref="D294:F294"/>
    <mergeCell ref="D295:F295"/>
    <mergeCell ref="H287:I288"/>
    <mergeCell ref="E277:G277"/>
    <mergeCell ref="H289:I289"/>
    <mergeCell ref="E284:G284"/>
    <mergeCell ref="H285:I285"/>
    <mergeCell ref="H286:I286"/>
    <mergeCell ref="E281:G281"/>
    <mergeCell ref="H284:I284"/>
    <mergeCell ref="H277:I277"/>
    <mergeCell ref="E278:G278"/>
    <mergeCell ref="E289:G289"/>
    <mergeCell ref="A284:D284"/>
    <mergeCell ref="E282:G282"/>
    <mergeCell ref="E283:G283"/>
    <mergeCell ref="A281:D281"/>
    <mergeCell ref="A277:D277"/>
    <mergeCell ref="H282:I282"/>
    <mergeCell ref="A283:D283"/>
    <mergeCell ref="A282:D282"/>
    <mergeCell ref="E279:G279"/>
    <mergeCell ref="A280:D280"/>
    <mergeCell ref="E280:G280"/>
    <mergeCell ref="A279:D279"/>
    <mergeCell ref="H279:I279"/>
    <mergeCell ref="H283:I283"/>
    <mergeCell ref="A274:D274"/>
    <mergeCell ref="A273:D273"/>
    <mergeCell ref="H272:I272"/>
    <mergeCell ref="A269:D269"/>
    <mergeCell ref="A270:D270"/>
    <mergeCell ref="E271:G271"/>
    <mergeCell ref="H271:I271"/>
    <mergeCell ref="H269:I269"/>
    <mergeCell ref="H281:I281"/>
    <mergeCell ref="H280:I280"/>
    <mergeCell ref="A276:D276"/>
    <mergeCell ref="A275:D275"/>
    <mergeCell ref="A278:D278"/>
    <mergeCell ref="H273:I273"/>
    <mergeCell ref="E273:G273"/>
    <mergeCell ref="E276:G276"/>
    <mergeCell ref="E274:G274"/>
    <mergeCell ref="E270:G270"/>
    <mergeCell ref="H275:I275"/>
    <mergeCell ref="H274:I274"/>
    <mergeCell ref="H278:I278"/>
    <mergeCell ref="H276:I276"/>
    <mergeCell ref="E275:G275"/>
    <mergeCell ref="H270:I270"/>
    <mergeCell ref="D262:G262"/>
    <mergeCell ref="H255:I255"/>
    <mergeCell ref="F255:G255"/>
    <mergeCell ref="D263:G263"/>
    <mergeCell ref="A266:I266"/>
    <mergeCell ref="A272:D272"/>
    <mergeCell ref="E269:F269"/>
    <mergeCell ref="A263:C263"/>
    <mergeCell ref="A268:I268"/>
    <mergeCell ref="E272:G272"/>
    <mergeCell ref="A265:I265"/>
    <mergeCell ref="H262:I262"/>
    <mergeCell ref="H263:I263"/>
    <mergeCell ref="A262:C262"/>
    <mergeCell ref="A261:I261"/>
    <mergeCell ref="A267:I267"/>
    <mergeCell ref="A271:D271"/>
    <mergeCell ref="H249:I249"/>
    <mergeCell ref="I250:I251"/>
    <mergeCell ref="D252:G252"/>
    <mergeCell ref="A260:I260"/>
    <mergeCell ref="D258:G258"/>
    <mergeCell ref="H250:H251"/>
    <mergeCell ref="A252:C252"/>
    <mergeCell ref="I256:I257"/>
    <mergeCell ref="A253:C253"/>
    <mergeCell ref="A250:C251"/>
    <mergeCell ref="H256:H257"/>
    <mergeCell ref="A258:C258"/>
    <mergeCell ref="A259:I259"/>
    <mergeCell ref="D256:G257"/>
    <mergeCell ref="A256:C257"/>
    <mergeCell ref="D248:F248"/>
    <mergeCell ref="A249:C249"/>
    <mergeCell ref="D250:G251"/>
    <mergeCell ref="D249:F249"/>
    <mergeCell ref="A248:C248"/>
    <mergeCell ref="C255:E255"/>
    <mergeCell ref="D253:G253"/>
    <mergeCell ref="D254:G254"/>
    <mergeCell ref="A254:C254"/>
    <mergeCell ref="H235:I235"/>
    <mergeCell ref="H236:I236"/>
    <mergeCell ref="D243:F243"/>
    <mergeCell ref="D242:F242"/>
    <mergeCell ref="A237:D238"/>
    <mergeCell ref="H240:I240"/>
    <mergeCell ref="A235:G235"/>
    <mergeCell ref="A236:G236"/>
    <mergeCell ref="E237:G238"/>
    <mergeCell ref="H237:I238"/>
    <mergeCell ref="D247:F247"/>
    <mergeCell ref="H239:I239"/>
    <mergeCell ref="A239:D239"/>
    <mergeCell ref="E239:G239"/>
    <mergeCell ref="A247:C247"/>
    <mergeCell ref="A245:C245"/>
    <mergeCell ref="A240:D240"/>
    <mergeCell ref="A241:C241"/>
    <mergeCell ref="A244:C244"/>
    <mergeCell ref="E240:G240"/>
    <mergeCell ref="A246:C246"/>
    <mergeCell ref="D241:F241"/>
    <mergeCell ref="D246:F246"/>
    <mergeCell ref="D244:F244"/>
    <mergeCell ref="D245:F245"/>
    <mergeCell ref="A243:C243"/>
    <mergeCell ref="A242:C242"/>
    <mergeCell ref="E234:G234"/>
    <mergeCell ref="A234:D234"/>
    <mergeCell ref="H234:I234"/>
    <mergeCell ref="A233:D233"/>
    <mergeCell ref="A232:D232"/>
    <mergeCell ref="A225:D225"/>
    <mergeCell ref="A226:D226"/>
    <mergeCell ref="H228:I228"/>
    <mergeCell ref="H233:I233"/>
    <mergeCell ref="E233:G233"/>
    <mergeCell ref="E230:G230"/>
    <mergeCell ref="H231:I231"/>
    <mergeCell ref="E231:G231"/>
    <mergeCell ref="H232:I232"/>
    <mergeCell ref="H229:I229"/>
    <mergeCell ref="A228:D228"/>
    <mergeCell ref="A230:D230"/>
    <mergeCell ref="A231:D231"/>
    <mergeCell ref="E228:G228"/>
    <mergeCell ref="A229:D229"/>
    <mergeCell ref="E229:G229"/>
    <mergeCell ref="A227:D227"/>
    <mergeCell ref="A221:D221"/>
    <mergeCell ref="A222:D222"/>
    <mergeCell ref="A220:D220"/>
    <mergeCell ref="A223:D223"/>
    <mergeCell ref="E225:G225"/>
    <mergeCell ref="A224:D224"/>
    <mergeCell ref="H225:I225"/>
    <mergeCell ref="E232:G232"/>
    <mergeCell ref="H230:I230"/>
    <mergeCell ref="H226:I226"/>
    <mergeCell ref="H219:I219"/>
    <mergeCell ref="H227:I227"/>
    <mergeCell ref="E227:G227"/>
    <mergeCell ref="E226:G226"/>
    <mergeCell ref="H224:I224"/>
    <mergeCell ref="E224:G224"/>
    <mergeCell ref="H213:I213"/>
    <mergeCell ref="E219:F219"/>
    <mergeCell ref="E222:G222"/>
    <mergeCell ref="E220:G220"/>
    <mergeCell ref="E223:G223"/>
    <mergeCell ref="E221:G221"/>
    <mergeCell ref="H223:I223"/>
    <mergeCell ref="H220:I220"/>
    <mergeCell ref="H222:I222"/>
    <mergeCell ref="H221:I221"/>
    <mergeCell ref="H205:I205"/>
    <mergeCell ref="A219:D219"/>
    <mergeCell ref="A213:C213"/>
    <mergeCell ref="H212:I212"/>
    <mergeCell ref="A217:I217"/>
    <mergeCell ref="A218:I218"/>
    <mergeCell ref="D213:G213"/>
    <mergeCell ref="D212:G212"/>
    <mergeCell ref="A215:I215"/>
    <mergeCell ref="A216:I216"/>
    <mergeCell ref="D206:G207"/>
    <mergeCell ref="A212:C212"/>
    <mergeCell ref="A203:C203"/>
    <mergeCell ref="A208:C208"/>
    <mergeCell ref="A211:I211"/>
    <mergeCell ref="D208:G208"/>
    <mergeCell ref="A209:I209"/>
    <mergeCell ref="I206:I207"/>
    <mergeCell ref="A210:I210"/>
    <mergeCell ref="A204:C204"/>
    <mergeCell ref="A195:C195"/>
    <mergeCell ref="H206:H207"/>
    <mergeCell ref="C205:E205"/>
    <mergeCell ref="F205:G205"/>
    <mergeCell ref="A196:C196"/>
    <mergeCell ref="A198:C198"/>
    <mergeCell ref="A199:C199"/>
    <mergeCell ref="D199:F199"/>
    <mergeCell ref="D202:G202"/>
    <mergeCell ref="A206:C207"/>
    <mergeCell ref="D204:G204"/>
    <mergeCell ref="D203:G203"/>
    <mergeCell ref="D200:G201"/>
    <mergeCell ref="D197:F197"/>
    <mergeCell ref="D198:F198"/>
    <mergeCell ref="A202:C202"/>
    <mergeCell ref="A200:C201"/>
    <mergeCell ref="A194:C194"/>
    <mergeCell ref="D193:F193"/>
    <mergeCell ref="D196:F196"/>
    <mergeCell ref="A197:C197"/>
    <mergeCell ref="D195:F195"/>
    <mergeCell ref="I200:I201"/>
    <mergeCell ref="H200:H201"/>
    <mergeCell ref="H199:I199"/>
    <mergeCell ref="A193:C193"/>
    <mergeCell ref="D194:F194"/>
    <mergeCell ref="A191:C191"/>
    <mergeCell ref="D191:F191"/>
    <mergeCell ref="H186:I186"/>
    <mergeCell ref="D192:F192"/>
    <mergeCell ref="A192:C192"/>
    <mergeCell ref="H187:I188"/>
    <mergeCell ref="E190:G190"/>
    <mergeCell ref="A190:D190"/>
    <mergeCell ref="H189:I189"/>
    <mergeCell ref="H190:I190"/>
    <mergeCell ref="A189:D189"/>
    <mergeCell ref="E189:G189"/>
    <mergeCell ref="H177:I177"/>
    <mergeCell ref="H178:I178"/>
    <mergeCell ref="H179:I179"/>
    <mergeCell ref="A179:D179"/>
    <mergeCell ref="E182:G182"/>
    <mergeCell ref="A182:D182"/>
    <mergeCell ref="H184:I184"/>
    <mergeCell ref="H183:I183"/>
    <mergeCell ref="A184:D184"/>
    <mergeCell ref="H180:I180"/>
    <mergeCell ref="A181:D181"/>
    <mergeCell ref="E181:G181"/>
    <mergeCell ref="E180:G180"/>
    <mergeCell ref="A180:D180"/>
    <mergeCell ref="H182:I182"/>
    <mergeCell ref="H181:I181"/>
    <mergeCell ref="E178:G178"/>
    <mergeCell ref="E177:G177"/>
    <mergeCell ref="A178:D178"/>
    <mergeCell ref="H175:I175"/>
    <mergeCell ref="E176:G176"/>
    <mergeCell ref="A177:D177"/>
    <mergeCell ref="A176:D176"/>
    <mergeCell ref="H176:I176"/>
    <mergeCell ref="A185:G185"/>
    <mergeCell ref="A187:D188"/>
    <mergeCell ref="E183:G183"/>
    <mergeCell ref="A186:G186"/>
    <mergeCell ref="A183:D183"/>
    <mergeCell ref="E184:G184"/>
    <mergeCell ref="E187:G188"/>
    <mergeCell ref="E179:G179"/>
    <mergeCell ref="H185:I185"/>
    <mergeCell ref="H174:I174"/>
    <mergeCell ref="A172:D172"/>
    <mergeCell ref="E172:G172"/>
    <mergeCell ref="A173:D173"/>
    <mergeCell ref="A174:D174"/>
    <mergeCell ref="A175:D175"/>
    <mergeCell ref="E175:G175"/>
    <mergeCell ref="E174:G174"/>
    <mergeCell ref="D158:G158"/>
    <mergeCell ref="E173:G173"/>
    <mergeCell ref="H172:I172"/>
    <mergeCell ref="H173:I173"/>
    <mergeCell ref="A171:D171"/>
    <mergeCell ref="E171:G171"/>
    <mergeCell ref="E170:G170"/>
    <mergeCell ref="H171:I171"/>
    <mergeCell ref="H170:I170"/>
    <mergeCell ref="A170:D170"/>
    <mergeCell ref="A169:D169"/>
    <mergeCell ref="A165:I165"/>
    <mergeCell ref="A158:C158"/>
    <mergeCell ref="A162:C162"/>
    <mergeCell ref="A163:C163"/>
    <mergeCell ref="A166:I166"/>
    <mergeCell ref="A167:I167"/>
    <mergeCell ref="A168:I168"/>
    <mergeCell ref="H169:I169"/>
    <mergeCell ref="E169:F169"/>
    <mergeCell ref="A149:C149"/>
    <mergeCell ref="D152:G152"/>
    <mergeCell ref="A154:C154"/>
    <mergeCell ref="D154:G154"/>
    <mergeCell ref="D153:G153"/>
    <mergeCell ref="A153:C153"/>
    <mergeCell ref="A150:C151"/>
    <mergeCell ref="A152:C152"/>
    <mergeCell ref="D162:G162"/>
    <mergeCell ref="A159:I159"/>
    <mergeCell ref="A160:I160"/>
    <mergeCell ref="H163:I163"/>
    <mergeCell ref="H162:I162"/>
    <mergeCell ref="D163:G163"/>
    <mergeCell ref="A156:C157"/>
    <mergeCell ref="C155:E155"/>
    <mergeCell ref="A161:I161"/>
    <mergeCell ref="H149:I149"/>
    <mergeCell ref="D149:F149"/>
    <mergeCell ref="I150:I151"/>
    <mergeCell ref="H156:H157"/>
    <mergeCell ref="H155:I155"/>
    <mergeCell ref="I156:I157"/>
    <mergeCell ref="F155:G155"/>
    <mergeCell ref="D156:G157"/>
    <mergeCell ref="H150:H151"/>
    <mergeCell ref="D150:G151"/>
    <mergeCell ref="D147:F147"/>
    <mergeCell ref="A145:C145"/>
    <mergeCell ref="A146:C146"/>
    <mergeCell ref="A148:C148"/>
    <mergeCell ref="D145:F145"/>
    <mergeCell ref="D146:F146"/>
    <mergeCell ref="A147:C147"/>
    <mergeCell ref="D148:F148"/>
    <mergeCell ref="D143:F143"/>
    <mergeCell ref="A143:C143"/>
    <mergeCell ref="D144:F144"/>
    <mergeCell ref="A142:C142"/>
    <mergeCell ref="A140:C140"/>
    <mergeCell ref="D142:F142"/>
    <mergeCell ref="A141:C141"/>
    <mergeCell ref="D141:F141"/>
    <mergeCell ref="A144:C144"/>
    <mergeCell ref="H140:I140"/>
    <mergeCell ref="H135:I135"/>
    <mergeCell ref="E134:G134"/>
    <mergeCell ref="A135:G135"/>
    <mergeCell ref="D137:F138"/>
    <mergeCell ref="A134:D134"/>
    <mergeCell ref="H137:I138"/>
    <mergeCell ref="G137:G138"/>
    <mergeCell ref="H134:I134"/>
    <mergeCell ref="A136:G136"/>
    <mergeCell ref="A137:C138"/>
    <mergeCell ref="D139:F139"/>
    <mergeCell ref="D140:F140"/>
    <mergeCell ref="A139:C139"/>
    <mergeCell ref="E128:G128"/>
    <mergeCell ref="H129:I129"/>
    <mergeCell ref="A128:D128"/>
    <mergeCell ref="H130:I130"/>
    <mergeCell ref="A129:D129"/>
    <mergeCell ref="E129:G129"/>
    <mergeCell ref="A130:D130"/>
    <mergeCell ref="E130:G130"/>
    <mergeCell ref="H128:I128"/>
    <mergeCell ref="H131:I131"/>
    <mergeCell ref="A131:D131"/>
    <mergeCell ref="A132:D132"/>
    <mergeCell ref="E131:G131"/>
    <mergeCell ref="H132:I132"/>
    <mergeCell ref="E132:G132"/>
    <mergeCell ref="A93:C93"/>
    <mergeCell ref="D95:F95"/>
    <mergeCell ref="A98:C98"/>
    <mergeCell ref="D93:F93"/>
    <mergeCell ref="A94:C94"/>
    <mergeCell ref="A104:C104"/>
    <mergeCell ref="A106:C107"/>
    <mergeCell ref="D102:G102"/>
    <mergeCell ref="A110:I110"/>
    <mergeCell ref="D94:F94"/>
    <mergeCell ref="D96:F96"/>
    <mergeCell ref="H99:I99"/>
    <mergeCell ref="H100:H101"/>
    <mergeCell ref="D98:F98"/>
    <mergeCell ref="D112:G112"/>
    <mergeCell ref="D91:F91"/>
    <mergeCell ref="H119:I119"/>
    <mergeCell ref="A111:I111"/>
    <mergeCell ref="A92:C92"/>
    <mergeCell ref="D103:G103"/>
    <mergeCell ref="A103:C103"/>
    <mergeCell ref="A99:C99"/>
    <mergeCell ref="D99:F99"/>
    <mergeCell ref="E119:F119"/>
    <mergeCell ref="D108:G108"/>
    <mergeCell ref="H113:I113"/>
    <mergeCell ref="A108:C108"/>
    <mergeCell ref="C105:E105"/>
    <mergeCell ref="F105:G105"/>
    <mergeCell ref="A102:C102"/>
    <mergeCell ref="A117:I117"/>
    <mergeCell ref="A109:I109"/>
    <mergeCell ref="A113:C113"/>
    <mergeCell ref="D87:F88"/>
    <mergeCell ref="E84:G84"/>
    <mergeCell ref="A84:D84"/>
    <mergeCell ref="A85:G85"/>
    <mergeCell ref="G87:G88"/>
    <mergeCell ref="A86:C86"/>
    <mergeCell ref="D86:F86"/>
    <mergeCell ref="D90:F90"/>
    <mergeCell ref="H90:I90"/>
    <mergeCell ref="H89:I89"/>
    <mergeCell ref="A90:C90"/>
    <mergeCell ref="D89:F89"/>
    <mergeCell ref="H83:I83"/>
    <mergeCell ref="H69:I69"/>
    <mergeCell ref="E69:F69"/>
    <mergeCell ref="A69:D69"/>
    <mergeCell ref="A68:I68"/>
    <mergeCell ref="E70:G70"/>
    <mergeCell ref="H71:I71"/>
    <mergeCell ref="A71:D71"/>
    <mergeCell ref="E74:G74"/>
    <mergeCell ref="H74:I74"/>
    <mergeCell ref="H73:I73"/>
    <mergeCell ref="A73:D73"/>
    <mergeCell ref="E73:G73"/>
    <mergeCell ref="H72:I72"/>
    <mergeCell ref="E72:G72"/>
    <mergeCell ref="H75:I75"/>
    <mergeCell ref="H76:I76"/>
    <mergeCell ref="A79:D79"/>
    <mergeCell ref="E78:G78"/>
    <mergeCell ref="E79:G79"/>
    <mergeCell ref="H79:I79"/>
    <mergeCell ref="A76:D76"/>
    <mergeCell ref="H78:I78"/>
    <mergeCell ref="E80:G80"/>
    <mergeCell ref="A72:D72"/>
    <mergeCell ref="A67:I67"/>
    <mergeCell ref="E81:G81"/>
    <mergeCell ref="E75:G75"/>
    <mergeCell ref="A74:D74"/>
    <mergeCell ref="A66:I66"/>
    <mergeCell ref="A70:D70"/>
    <mergeCell ref="H82:I82"/>
    <mergeCell ref="H81:I81"/>
    <mergeCell ref="H80:I80"/>
    <mergeCell ref="E77:G77"/>
    <mergeCell ref="A77:D77"/>
    <mergeCell ref="A78:D78"/>
    <mergeCell ref="H77:I77"/>
    <mergeCell ref="A80:D80"/>
    <mergeCell ref="A96:C96"/>
    <mergeCell ref="A95:C95"/>
    <mergeCell ref="A97:C97"/>
    <mergeCell ref="I100:I101"/>
    <mergeCell ref="H106:H107"/>
    <mergeCell ref="E122:G122"/>
    <mergeCell ref="H314:I314"/>
    <mergeCell ref="H124:I124"/>
    <mergeCell ref="I106:I107"/>
    <mergeCell ref="D106:G107"/>
    <mergeCell ref="E123:G123"/>
    <mergeCell ref="H123:I123"/>
    <mergeCell ref="E120:G120"/>
    <mergeCell ref="A120:D120"/>
    <mergeCell ref="D113:G113"/>
    <mergeCell ref="A115:I115"/>
    <mergeCell ref="A116:I116"/>
    <mergeCell ref="H121:I121"/>
    <mergeCell ref="E121:G121"/>
    <mergeCell ref="E127:G127"/>
    <mergeCell ref="A127:D127"/>
    <mergeCell ref="H127:I127"/>
    <mergeCell ref="A125:D125"/>
    <mergeCell ref="E125:G125"/>
    <mergeCell ref="A315:C315"/>
    <mergeCell ref="D315:G315"/>
    <mergeCell ref="H315:I315"/>
    <mergeCell ref="A314:C314"/>
    <mergeCell ref="D314:G314"/>
    <mergeCell ref="A124:D124"/>
    <mergeCell ref="E124:G124"/>
    <mergeCell ref="A123:D123"/>
    <mergeCell ref="A112:C112"/>
    <mergeCell ref="H120:I120"/>
    <mergeCell ref="A119:D119"/>
    <mergeCell ref="A118:I118"/>
    <mergeCell ref="H112:I112"/>
    <mergeCell ref="A122:D122"/>
    <mergeCell ref="H122:I122"/>
    <mergeCell ref="H126:I126"/>
    <mergeCell ref="H125:I125"/>
    <mergeCell ref="E126:G126"/>
    <mergeCell ref="A126:D126"/>
    <mergeCell ref="H133:I133"/>
    <mergeCell ref="E133:G133"/>
    <mergeCell ref="A133:D133"/>
    <mergeCell ref="H136:I136"/>
    <mergeCell ref="H139:I139"/>
    <mergeCell ref="A44:E44"/>
    <mergeCell ref="A51:F51"/>
    <mergeCell ref="G57:G58"/>
    <mergeCell ref="E71:G71"/>
    <mergeCell ref="A81:D81"/>
    <mergeCell ref="H85:I85"/>
    <mergeCell ref="H84:I84"/>
    <mergeCell ref="A121:D121"/>
    <mergeCell ref="H105:I105"/>
    <mergeCell ref="D100:G101"/>
    <mergeCell ref="A100:C101"/>
    <mergeCell ref="D104:G104"/>
    <mergeCell ref="A52:F52"/>
    <mergeCell ref="H53:I53"/>
    <mergeCell ref="A57:F58"/>
    <mergeCell ref="I57:I58"/>
    <mergeCell ref="A53:F53"/>
    <mergeCell ref="H56:I56"/>
    <mergeCell ref="A54:F54"/>
    <mergeCell ref="H55:I55"/>
    <mergeCell ref="H57:H58"/>
    <mergeCell ref="H87:I88"/>
    <mergeCell ref="D92:F92"/>
    <mergeCell ref="D97:F97"/>
    <mergeCell ref="A91:C91"/>
    <mergeCell ref="H54:I54"/>
    <mergeCell ref="A61:I61"/>
    <mergeCell ref="A65:I65"/>
    <mergeCell ref="A59:C59"/>
    <mergeCell ref="H70:I70"/>
    <mergeCell ref="A55:F55"/>
    <mergeCell ref="H86:I86"/>
    <mergeCell ref="A50:F50"/>
    <mergeCell ref="A89:C89"/>
    <mergeCell ref="A87:C88"/>
    <mergeCell ref="H63:I63"/>
    <mergeCell ref="D63:G63"/>
    <mergeCell ref="A60:I60"/>
    <mergeCell ref="H62:I62"/>
    <mergeCell ref="E83:G83"/>
    <mergeCell ref="A82:D82"/>
    <mergeCell ref="A75:D75"/>
    <mergeCell ref="E82:G82"/>
    <mergeCell ref="A62:C62"/>
    <mergeCell ref="A63:C63"/>
    <mergeCell ref="D62:G62"/>
    <mergeCell ref="A83:D83"/>
    <mergeCell ref="E76:G76"/>
    <mergeCell ref="I48:I49"/>
    <mergeCell ref="A46:F46"/>
    <mergeCell ref="H46:I46"/>
    <mergeCell ref="H47:I47"/>
    <mergeCell ref="H48:H49"/>
    <mergeCell ref="G48:G49"/>
    <mergeCell ref="A47:C47"/>
    <mergeCell ref="A48:F49"/>
    <mergeCell ref="G31:G32"/>
    <mergeCell ref="H45:I45"/>
    <mergeCell ref="A45:F45"/>
    <mergeCell ref="A34:C34"/>
    <mergeCell ref="H34:I34"/>
    <mergeCell ref="A40:C40"/>
    <mergeCell ref="H43:I43"/>
    <mergeCell ref="A36:C36"/>
    <mergeCell ref="A38:C38"/>
    <mergeCell ref="A42:C42"/>
    <mergeCell ref="A43:F43"/>
    <mergeCell ref="A37:C37"/>
    <mergeCell ref="A39:C39"/>
    <mergeCell ref="A41:C41"/>
    <mergeCell ref="H44:I44"/>
    <mergeCell ref="D47:F47"/>
    <mergeCell ref="H26:I26"/>
    <mergeCell ref="H21:I21"/>
    <mergeCell ref="A30:F30"/>
    <mergeCell ref="A26:F26"/>
    <mergeCell ref="D25:F25"/>
    <mergeCell ref="A35:C35"/>
    <mergeCell ref="A33:C33"/>
    <mergeCell ref="F31:F32"/>
    <mergeCell ref="A31:C32"/>
    <mergeCell ref="H30:I30"/>
    <mergeCell ref="A28:F28"/>
    <mergeCell ref="H28:I28"/>
    <mergeCell ref="H33:I33"/>
    <mergeCell ref="H29:I29"/>
    <mergeCell ref="H31:I32"/>
    <mergeCell ref="H27:I27"/>
    <mergeCell ref="A27:F27"/>
    <mergeCell ref="A29:F29"/>
    <mergeCell ref="A23:D23"/>
    <mergeCell ref="H25:I25"/>
    <mergeCell ref="H23:I23"/>
    <mergeCell ref="H24:I24"/>
    <mergeCell ref="H22:I22"/>
    <mergeCell ref="A24:G24"/>
    <mergeCell ref="H20:I20"/>
    <mergeCell ref="A25:C25"/>
    <mergeCell ref="A22:D22"/>
    <mergeCell ref="A21:D21"/>
    <mergeCell ref="H12:I12"/>
    <mergeCell ref="F12:G12"/>
    <mergeCell ref="H11:I11"/>
    <mergeCell ref="H8:I8"/>
    <mergeCell ref="H9:I9"/>
    <mergeCell ref="F9:G9"/>
    <mergeCell ref="H19:I19"/>
    <mergeCell ref="F18:G18"/>
    <mergeCell ref="A20:D20"/>
    <mergeCell ref="H17:I17"/>
    <mergeCell ref="A13:D13"/>
    <mergeCell ref="A14:D14"/>
    <mergeCell ref="H10:I10"/>
    <mergeCell ref="H13:I13"/>
    <mergeCell ref="A10:D10"/>
    <mergeCell ref="F10:G10"/>
    <mergeCell ref="A19:D19"/>
    <mergeCell ref="A12:D12"/>
    <mergeCell ref="F15:G15"/>
    <mergeCell ref="F11:G11"/>
    <mergeCell ref="A11:D11"/>
    <mergeCell ref="F14:G14"/>
    <mergeCell ref="F13:G13"/>
    <mergeCell ref="A17:E17"/>
    <mergeCell ref="F17:G17"/>
    <mergeCell ref="A18:D18"/>
    <mergeCell ref="A15:D15"/>
    <mergeCell ref="A16:D16"/>
    <mergeCell ref="F16:G16"/>
    <mergeCell ref="H18:I18"/>
    <mergeCell ref="H16:I16"/>
    <mergeCell ref="H15:I15"/>
    <mergeCell ref="F19:G19"/>
    <mergeCell ref="H14:I14"/>
    <mergeCell ref="A6:D6"/>
    <mergeCell ref="A7:D7"/>
    <mergeCell ref="A9:D9"/>
    <mergeCell ref="F7:G7"/>
    <mergeCell ref="F8:G8"/>
    <mergeCell ref="A8:D8"/>
    <mergeCell ref="F6:G6"/>
    <mergeCell ref="H5:I5"/>
    <mergeCell ref="A1:I1"/>
    <mergeCell ref="A2:I2"/>
    <mergeCell ref="A3:I3"/>
    <mergeCell ref="A4:I4"/>
    <mergeCell ref="E5:F5"/>
    <mergeCell ref="A5:D5"/>
    <mergeCell ref="H6:I6"/>
    <mergeCell ref="H7:I7"/>
  </mergeCells>
  <phoneticPr fontId="3" type="noConversion"/>
  <pageMargins left="0.78740157480314965" right="0.78740157480314965" top="0.59055118110236227" bottom="0.59055118110236227" header="0.51181102362204722" footer="0.51181102362204722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2016 - 6BIM</vt:lpstr>
    </vt:vector>
  </TitlesOfParts>
  <Company>de Pouso 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Prefeitura Municipal</dc:creator>
  <cp:lastModifiedBy>Contabilidade</cp:lastModifiedBy>
  <cp:lastPrinted>2018-05-14T19:02:58Z</cp:lastPrinted>
  <dcterms:created xsi:type="dcterms:W3CDTF">2007-11-22T18:12:48Z</dcterms:created>
  <dcterms:modified xsi:type="dcterms:W3CDTF">2018-07-12T19:07:44Z</dcterms:modified>
</cp:coreProperties>
</file>